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worldsailingorg.sharepoint.com/sites/TechTeam/Shared Documents/General/01. Class Rules Changes/02. CRC Complete/2.4mr - 2024-02-12/Approved/Additonal Documentation/"/>
    </mc:Choice>
  </mc:AlternateContent>
  <xr:revisionPtr revIDLastSave="0" documentId="8_{CA209865-DE68-4EE2-9C6A-6FD7DB969526}" xr6:coauthVersionLast="47" xr6:coauthVersionMax="47" xr10:uidLastSave="{00000000-0000-0000-0000-000000000000}"/>
  <bookViews>
    <workbookView xWindow="-110" yWindow="-110" windowWidth="19420" windowHeight="11620" tabRatio="713"/>
  </bookViews>
  <sheets>
    <sheet name="FIN-201" sheetId="9" r:id="rId1"/>
  </sheets>
  <definedNames>
    <definedName name="_xlnm.Print_Area" localSheetId="0">'FIN-201'!$A$1:$J$85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9" l="1"/>
  <c r="J34" i="9"/>
  <c r="J18" i="9"/>
  <c r="F41" i="9"/>
  <c r="J48" i="9"/>
  <c r="J49" i="9"/>
  <c r="J52" i="9"/>
  <c r="H39" i="9"/>
  <c r="D61" i="9"/>
  <c r="F73" i="9"/>
  <c r="H74" i="9"/>
  <c r="H72" i="9"/>
  <c r="H75" i="9"/>
  <c r="H41" i="9"/>
  <c r="J41" i="9"/>
  <c r="J45" i="9"/>
  <c r="E44" i="9"/>
  <c r="C44" i="9"/>
  <c r="F15" i="9"/>
  <c r="H15" i="9"/>
  <c r="H16" i="9"/>
  <c r="H12" i="9"/>
  <c r="H13" i="9"/>
  <c r="J17" i="9"/>
  <c r="H21" i="9"/>
  <c r="H24" i="9"/>
  <c r="J24" i="9"/>
  <c r="H23" i="9"/>
  <c r="J9" i="9"/>
  <c r="J10" i="9"/>
  <c r="J19" i="9"/>
  <c r="H28" i="9"/>
  <c r="H29" i="9"/>
  <c r="J29" i="9"/>
  <c r="J39" i="9"/>
  <c r="J25" i="9"/>
  <c r="J30" i="9"/>
  <c r="J53" i="9"/>
  <c r="F31" i="9"/>
  <c r="H32" i="9"/>
  <c r="J32" i="9"/>
  <c r="F32" i="9"/>
  <c r="H76" i="9"/>
  <c r="J35" i="9"/>
  <c r="J36" i="9"/>
  <c r="J37" i="9"/>
  <c r="J42" i="9"/>
</calcChain>
</file>

<file path=xl/sharedStrings.xml><?xml version="1.0" encoding="utf-8"?>
<sst xmlns="http://schemas.openxmlformats.org/spreadsheetml/2006/main" count="113" uniqueCount="106">
  <si>
    <t>Designer</t>
  </si>
  <si>
    <t>Builder</t>
  </si>
  <si>
    <t>Owner</t>
  </si>
  <si>
    <t>OVERALL LENGTH</t>
  </si>
  <si>
    <t>Overhang Forward to L1</t>
  </si>
  <si>
    <t>Overhang Aft to L1</t>
  </si>
  <si>
    <t>Girth at Bow</t>
  </si>
  <si>
    <t>Girth at Stern</t>
  </si>
  <si>
    <t>Skin d to d1 Port</t>
  </si>
  <si>
    <t>Chain d to d1 Port</t>
  </si>
  <si>
    <t>d Port</t>
  </si>
  <si>
    <t>Skin d to d1 Starboard</t>
  </si>
  <si>
    <t>Chain d to d1 Starboard</t>
  </si>
  <si>
    <t>d Starboard</t>
  </si>
  <si>
    <t>Mean Freeboard Bow O</t>
  </si>
  <si>
    <t>Mean Freeboard Midship d</t>
  </si>
  <si>
    <t>Mean Freeboard Stern O</t>
  </si>
  <si>
    <t>Sum of Freeboards</t>
  </si>
  <si>
    <t>Total of measurements divided by 2.37</t>
  </si>
  <si>
    <t>Overhang Forward to L</t>
  </si>
  <si>
    <t>Overhang Aft to L</t>
  </si>
  <si>
    <t>Difference</t>
  </si>
  <si>
    <t>ok</t>
  </si>
  <si>
    <t>Twice vertical height at Bow (Substract)</t>
  </si>
  <si>
    <t>Twice vertical height at Stern (Substract)</t>
  </si>
  <si>
    <t>World Sailing plaque no</t>
  </si>
  <si>
    <t>Sail Number</t>
  </si>
  <si>
    <t>MEASURED LENGTH (L1-L1)</t>
  </si>
  <si>
    <t>Total Overhang</t>
  </si>
  <si>
    <t>O at Bow (min 0.072)</t>
  </si>
  <si>
    <t>1 1/2 O at Bow (min 0.108 m)</t>
  </si>
  <si>
    <t>O at Stern (min 0.240)</t>
  </si>
  <si>
    <t>Add 1/3 O at Stern (min 0.080 m)</t>
  </si>
  <si>
    <t>Add any penalty (displ. and beam)</t>
  </si>
  <si>
    <t>Add any penalty at O2</t>
  </si>
  <si>
    <t>Sum of Girth difference</t>
  </si>
  <si>
    <t xml:space="preserve">d = d Port + d Starboard                              </t>
  </si>
  <si>
    <t>2 x d</t>
  </si>
  <si>
    <t>Add to find sum of L + 2d</t>
  </si>
  <si>
    <t xml:space="preserve">F=1/3 sum of freeboards                 </t>
  </si>
  <si>
    <t>F, max 0.292</t>
  </si>
  <si>
    <t xml:space="preserve"> = L + 2d - F</t>
  </si>
  <si>
    <t>Penalty Displacement Rule D.7.2</t>
  </si>
  <si>
    <t>LWL</t>
  </si>
  <si>
    <t xml:space="preserve">Corr LWL         </t>
  </si>
  <si>
    <t>2 x difference</t>
  </si>
  <si>
    <t xml:space="preserve">Penalty Beam Rule D.7.3                    </t>
  </si>
  <si>
    <t>Beam</t>
  </si>
  <si>
    <t xml:space="preserve">Min beam        </t>
  </si>
  <si>
    <t>Deficiency</t>
  </si>
  <si>
    <t>4 x deficiency</t>
  </si>
  <si>
    <t xml:space="preserve">√S </t>
  </si>
  <si>
    <t>TOTAL OF MEASUREMENTS L + 2d - F + √S</t>
  </si>
  <si>
    <t>page 2</t>
  </si>
  <si>
    <t>When built</t>
  </si>
  <si>
    <t>Name of yacht</t>
  </si>
  <si>
    <t>Overall Length</t>
  </si>
  <si>
    <t>Total Overhang (Sum overhang forward and aft)</t>
  </si>
  <si>
    <t>Waterline Length (Overall Length - Total Overhang)</t>
  </si>
  <si>
    <t>Boat weight recorded by weighing according to rule C.5.1</t>
  </si>
  <si>
    <t>Boat weight including 35 kg ballast</t>
  </si>
  <si>
    <t>Minimum weight by Rule D.7.2</t>
  </si>
  <si>
    <t>(0.2xLWL+0.06)3 x 1025</t>
  </si>
  <si>
    <t>Ballast</t>
  </si>
  <si>
    <t>Penalty Draft Rule D.7.1</t>
  </si>
  <si>
    <t>Draft</t>
  </si>
  <si>
    <t>Max draft</t>
  </si>
  <si>
    <t>Excess</t>
  </si>
  <si>
    <t>3 x excess</t>
  </si>
  <si>
    <t>Penalty Tumble home D.7.4</t>
  </si>
  <si>
    <t>Tumble home</t>
  </si>
  <si>
    <t>Max Tumble home</t>
  </si>
  <si>
    <t>FINAL RATING</t>
  </si>
  <si>
    <t>Mast measurements checked</t>
  </si>
  <si>
    <t>Height of mast datum point Rule C.8.2 (b) (2)</t>
  </si>
  <si>
    <t>Boom measurements checked</t>
  </si>
  <si>
    <t>Rudder thickness, Rule E.4.3</t>
  </si>
  <si>
    <t>Areas of Sails</t>
  </si>
  <si>
    <t>Mainsail 0.5 x P x E =</t>
  </si>
  <si>
    <t>Foretriangle Total 0.5 x I x J</t>
  </si>
  <si>
    <t>Foretriangle Total x 0.85 =</t>
  </si>
  <si>
    <t>Sail Area For Rating = S =</t>
  </si>
  <si>
    <t>√S</t>
  </si>
  <si>
    <t>Measured by</t>
  </si>
  <si>
    <t>Date</t>
  </si>
  <si>
    <t>Sail Dimensions</t>
  </si>
  <si>
    <t>Outer point distance</t>
  </si>
  <si>
    <t>Forestay height</t>
  </si>
  <si>
    <t>Foretriengle base</t>
  </si>
  <si>
    <t>if positive penalty</t>
  </si>
  <si>
    <t>CORRECT LENGTH L</t>
  </si>
  <si>
    <r>
      <t>P</t>
    </r>
    <r>
      <rPr>
        <sz val="12"/>
        <rFont val="Arial"/>
        <family val="2"/>
      </rPr>
      <t>=</t>
    </r>
  </si>
  <si>
    <r>
      <t>E</t>
    </r>
    <r>
      <rPr>
        <sz val="12"/>
        <rFont val="Arial"/>
        <family val="2"/>
      </rPr>
      <t xml:space="preserve"> =</t>
    </r>
  </si>
  <si>
    <r>
      <t>I</t>
    </r>
    <r>
      <rPr>
        <sz val="12"/>
        <rFont val="Arial"/>
        <family val="2"/>
      </rPr>
      <t xml:space="preserve"> =</t>
    </r>
  </si>
  <si>
    <r>
      <t xml:space="preserve"> J </t>
    </r>
    <r>
      <rPr>
        <sz val="12"/>
        <rFont val="Arial"/>
        <family val="2"/>
      </rPr>
      <t>=</t>
    </r>
  </si>
  <si>
    <t>International 2.4 mR Class</t>
  </si>
  <si>
    <t>MEASUREMENT FORM</t>
  </si>
  <si>
    <t>Minimum measured cockpit frame over water level when ballasted and swamped</t>
  </si>
  <si>
    <t>Signature</t>
  </si>
  <si>
    <t>Measurement form</t>
  </si>
  <si>
    <t>xxxxxxxxxxx</t>
  </si>
  <si>
    <t>xxxx</t>
  </si>
  <si>
    <t>xx.xx.xxx</t>
  </si>
  <si>
    <t>FIN 201</t>
  </si>
  <si>
    <t>Rikard Bjurström</t>
  </si>
  <si>
    <t>Neb-sails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</si>
</sst>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0"/>
    <numFmt numFmtId="206" formatCode="0\k\g"/>
    <numFmt numFmtId="207" formatCode="\+0\k\g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9"/>
      <name val="Arial"/>
    </font>
    <font>
      <sz val="10"/>
      <name val="Arial"/>
    </font>
    <font>
      <b/>
      <sz val="14"/>
      <name val="Arial"/>
      <family val="2"/>
    </font>
    <font>
      <sz val="10"/>
      <color indexed="12"/>
      <name val="Arial"/>
    </font>
    <font>
      <sz val="12"/>
      <name val="Arial"/>
    </font>
    <font>
      <b/>
      <sz val="12"/>
      <name val="Arial"/>
    </font>
    <font>
      <b/>
      <sz val="22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/>
    <xf numFmtId="180" fontId="5" fillId="0" borderId="0" xfId="0" applyNumberFormat="1" applyFont="1" applyBorder="1"/>
    <xf numFmtId="0" fontId="4" fillId="0" borderId="0" xfId="0" applyFont="1" applyBorder="1"/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/>
    <xf numFmtId="180" fontId="8" fillId="0" borderId="0" xfId="0" applyNumberFormat="1" applyFont="1"/>
    <xf numFmtId="0" fontId="8" fillId="0" borderId="0" xfId="0" applyFont="1" applyAlignment="1">
      <alignment horizontal="right"/>
    </xf>
    <xf numFmtId="180" fontId="8" fillId="0" borderId="0" xfId="0" applyNumberFormat="1" applyFont="1" applyBorder="1"/>
    <xf numFmtId="180" fontId="2" fillId="0" borderId="0" xfId="0" applyNumberFormat="1" applyFont="1" applyBorder="1"/>
    <xf numFmtId="180" fontId="5" fillId="0" borderId="0" xfId="0" applyNumberFormat="1" applyFont="1"/>
    <xf numFmtId="0" fontId="10" fillId="0" borderId="0" xfId="0" applyFont="1" applyFill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180" fontId="4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/>
    <xf numFmtId="180" fontId="5" fillId="0" borderId="0" xfId="0" applyNumberFormat="1" applyFont="1" applyFill="1" applyBorder="1"/>
    <xf numFmtId="180" fontId="11" fillId="0" borderId="0" xfId="0" applyNumberFormat="1" applyFont="1" applyBorder="1"/>
    <xf numFmtId="1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80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06" fontId="5" fillId="0" borderId="0" xfId="0" applyNumberFormat="1" applyFont="1" applyBorder="1"/>
    <xf numFmtId="0" fontId="8" fillId="0" borderId="0" xfId="0" applyFont="1" applyBorder="1" applyAlignment="1">
      <alignment horizontal="left" indent="3"/>
    </xf>
    <xf numFmtId="0" fontId="12" fillId="0" borderId="0" xfId="0" applyFont="1" applyBorder="1" applyAlignment="1">
      <alignment horizontal="right"/>
    </xf>
    <xf numFmtId="0" fontId="13" fillId="0" borderId="0" xfId="0" applyFont="1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9" fontId="2" fillId="0" borderId="0" xfId="0" applyNumberFormat="1" applyFont="1" applyBorder="1"/>
    <xf numFmtId="180" fontId="5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indent="3"/>
    </xf>
    <xf numFmtId="0" fontId="16" fillId="0" borderId="0" xfId="0" applyFont="1" applyBorder="1"/>
    <xf numFmtId="14" fontId="17" fillId="0" borderId="0" xfId="0" applyNumberFormat="1" applyFont="1" applyBorder="1"/>
    <xf numFmtId="9" fontId="5" fillId="0" borderId="0" xfId="1" applyFont="1" applyBorder="1" applyAlignment="1">
      <alignment horizontal="left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80" fontId="11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vertical="center"/>
    </xf>
    <xf numFmtId="180" fontId="2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80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0" fontId="8" fillId="2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80" fontId="11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206" fontId="5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207" fontId="5" fillId="0" borderId="1" xfId="0" applyNumberFormat="1" applyFont="1" applyBorder="1" applyAlignment="1">
      <alignment vertical="center"/>
    </xf>
    <xf numFmtId="206" fontId="5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6" fontId="5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80" fontId="19" fillId="3" borderId="1" xfId="0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59</xdr:row>
      <xdr:rowOff>0</xdr:rowOff>
    </xdr:from>
    <xdr:to>
      <xdr:col>0</xdr:col>
      <xdr:colOff>476250</xdr:colOff>
      <xdr:row>59</xdr:row>
      <xdr:rowOff>0</xdr:rowOff>
    </xdr:to>
    <xdr:sp macro="" textlink="">
      <xdr:nvSpPr>
        <xdr:cNvPr id="8289" name="Line 4">
          <a:extLst>
            <a:ext uri="{FF2B5EF4-FFF2-40B4-BE49-F238E27FC236}">
              <a16:creationId xmlns:a16="http://schemas.microsoft.com/office/drawing/2014/main" id="{D7E650CE-44FE-614E-0764-CD16A8B2115B}"/>
            </a:ext>
          </a:extLst>
        </xdr:cNvPr>
        <xdr:cNvSpPr>
          <a:spLocks noChangeShapeType="1"/>
        </xdr:cNvSpPr>
      </xdr:nvSpPr>
      <xdr:spPr bwMode="auto">
        <a:xfrm>
          <a:off x="476250" y="1690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215900</xdr:rowOff>
    </xdr:from>
    <xdr:to>
      <xdr:col>11</xdr:col>
      <xdr:colOff>0</xdr:colOff>
      <xdr:row>19</xdr:row>
      <xdr:rowOff>133350</xdr:rowOff>
    </xdr:to>
    <xdr:pic>
      <xdr:nvPicPr>
        <xdr:cNvPr id="8290" name="Picture 13" descr="24 copy">
          <a:extLst>
            <a:ext uri="{FF2B5EF4-FFF2-40B4-BE49-F238E27FC236}">
              <a16:creationId xmlns:a16="http://schemas.microsoft.com/office/drawing/2014/main" id="{E66D028A-38A3-F10E-89B3-AAA71C7756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050" y="4832350"/>
          <a:ext cx="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953775</xdr:colOff>
      <xdr:row>2</xdr:row>
      <xdr:rowOff>0</xdr:rowOff>
    </xdr:to>
    <xdr:pic>
      <xdr:nvPicPr>
        <xdr:cNvPr id="8291" name="Picture 14">
          <a:extLst>
            <a:ext uri="{FF2B5EF4-FFF2-40B4-BE49-F238E27FC236}">
              <a16:creationId xmlns:a16="http://schemas.microsoft.com/office/drawing/2014/main" id="{D77599EE-03AF-63DA-026C-738D3410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86176" y="0"/>
          <a:ext cx="1047158" cy="7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381000</xdr:colOff>
      <xdr:row>2</xdr:row>
      <xdr:rowOff>0</xdr:rowOff>
    </xdr:to>
    <xdr:pic>
      <xdr:nvPicPr>
        <xdr:cNvPr id="8292" name="Picture 15" descr="24 copy">
          <a:extLst>
            <a:ext uri="{FF2B5EF4-FFF2-40B4-BE49-F238E27FC236}">
              <a16:creationId xmlns:a16="http://schemas.microsoft.com/office/drawing/2014/main" id="{3795875E-05D6-9596-DAB2-E59DF54E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90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54</xdr:row>
          <xdr:rowOff>38100</xdr:rowOff>
        </xdr:from>
        <xdr:to>
          <xdr:col>9</xdr:col>
          <xdr:colOff>577850</xdr:colOff>
          <xdr:row>64</xdr:row>
          <xdr:rowOff>254000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85FF592A-2A7B-FA43-348F-D9DABE425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8"/>
  <sheetViews>
    <sheetView tabSelected="1" zoomScale="68" zoomScaleNormal="70" zoomScaleSheetLayoutView="85" workbookViewId="0">
      <selection activeCell="M2" sqref="M2"/>
    </sheetView>
  </sheetViews>
  <sheetFormatPr defaultColWidth="9.1796875" defaultRowHeight="22.5" customHeight="1" x14ac:dyDescent="0.35"/>
  <cols>
    <col min="1" max="1" width="14.7265625" style="48" customWidth="1"/>
    <col min="2" max="2" width="22.1796875" style="8" customWidth="1"/>
    <col min="3" max="4" width="10.453125" style="8" customWidth="1"/>
    <col min="5" max="5" width="20" style="3" customWidth="1"/>
    <col min="6" max="6" width="8.1796875" style="8" customWidth="1"/>
    <col min="7" max="7" width="1.1796875" style="8" customWidth="1"/>
    <col min="8" max="8" width="8.54296875" style="8" customWidth="1"/>
    <col min="9" max="9" width="1.26953125" style="8" customWidth="1"/>
    <col min="10" max="10" width="14.7265625" style="8" customWidth="1"/>
    <col min="11" max="11" width="1.26953125" style="8" customWidth="1"/>
    <col min="12" max="12" width="9.1796875" style="8"/>
    <col min="13" max="14" width="9.26953125" style="8" bestFit="1" customWidth="1"/>
    <col min="15" max="16384" width="9.1796875" style="8"/>
  </cols>
  <sheetData>
    <row r="1" spans="1:11" s="60" customFormat="1" ht="30" customHeight="1" x14ac:dyDescent="0.25">
      <c r="A1" s="56"/>
      <c r="B1" s="122" t="s">
        <v>95</v>
      </c>
      <c r="C1" s="122"/>
      <c r="D1" s="122"/>
      <c r="E1" s="122"/>
      <c r="F1" s="122"/>
      <c r="G1" s="122"/>
      <c r="H1" s="122"/>
      <c r="I1" s="122"/>
    </row>
    <row r="2" spans="1:11" s="60" customFormat="1" ht="30" customHeight="1" x14ac:dyDescent="0.25">
      <c r="A2" s="56"/>
      <c r="B2" s="123" t="s">
        <v>96</v>
      </c>
      <c r="C2" s="123"/>
      <c r="D2" s="123"/>
      <c r="E2" s="123"/>
      <c r="F2" s="123"/>
      <c r="G2" s="123"/>
      <c r="H2" s="123"/>
      <c r="I2" s="123"/>
    </row>
    <row r="3" spans="1:11" ht="22.5" customHeight="1" x14ac:dyDescent="0.35">
      <c r="H3" s="9"/>
      <c r="I3" s="9"/>
      <c r="J3" s="9"/>
      <c r="K3" s="9"/>
    </row>
    <row r="4" spans="1:11" ht="22.5" customHeight="1" x14ac:dyDescent="0.25">
      <c r="A4" s="88" t="s">
        <v>26</v>
      </c>
      <c r="B4" s="113" t="s">
        <v>103</v>
      </c>
      <c r="C4" s="57"/>
      <c r="D4" s="57"/>
      <c r="E4" s="89" t="s">
        <v>25</v>
      </c>
      <c r="F4" s="60">
        <v>1035</v>
      </c>
      <c r="G4" s="57"/>
      <c r="H4" s="114"/>
      <c r="I4" s="114"/>
      <c r="J4" s="115"/>
      <c r="K4" s="9"/>
    </row>
    <row r="5" spans="1:11" ht="22.5" customHeight="1" x14ac:dyDescent="0.25">
      <c r="A5" s="88" t="s">
        <v>2</v>
      </c>
      <c r="B5" s="116" t="s">
        <v>104</v>
      </c>
      <c r="C5" s="57"/>
      <c r="D5" s="57"/>
      <c r="E5" s="89" t="s">
        <v>55</v>
      </c>
      <c r="F5" s="121" t="s">
        <v>105</v>
      </c>
      <c r="G5" s="57"/>
      <c r="H5" s="57"/>
      <c r="I5" s="114"/>
      <c r="J5" s="117"/>
      <c r="K5" s="9"/>
    </row>
    <row r="6" spans="1:11" ht="11.25" customHeight="1" x14ac:dyDescent="0.35">
      <c r="A6" s="49"/>
      <c r="B6" s="34"/>
      <c r="C6" s="1"/>
      <c r="D6" s="1"/>
      <c r="E6" s="7"/>
      <c r="G6" s="1"/>
      <c r="H6" s="1"/>
      <c r="I6" s="17"/>
      <c r="J6" s="2"/>
      <c r="K6" s="9"/>
    </row>
    <row r="7" spans="1:11" ht="22.5" customHeight="1" x14ac:dyDescent="0.25">
      <c r="A7" s="56" t="s">
        <v>3</v>
      </c>
      <c r="B7" s="57"/>
      <c r="C7" s="57"/>
      <c r="D7" s="57"/>
      <c r="E7" s="58"/>
      <c r="F7" s="59"/>
      <c r="G7" s="60"/>
      <c r="H7" s="59"/>
      <c r="I7" s="60"/>
      <c r="J7" s="61">
        <v>4.1779999999999999</v>
      </c>
      <c r="K7" s="9"/>
    </row>
    <row r="8" spans="1:11" ht="22.5" customHeight="1" x14ac:dyDescent="0.25">
      <c r="A8" s="62" t="s">
        <v>4</v>
      </c>
      <c r="B8" s="63"/>
      <c r="C8" s="63"/>
      <c r="D8" s="63"/>
      <c r="E8" s="58"/>
      <c r="F8" s="64">
        <v>0.42899999999999999</v>
      </c>
      <c r="G8" s="65"/>
      <c r="H8" s="66"/>
      <c r="I8" s="60"/>
      <c r="J8" s="59"/>
      <c r="K8" s="9"/>
    </row>
    <row r="9" spans="1:11" ht="22.5" customHeight="1" x14ac:dyDescent="0.25">
      <c r="A9" s="62" t="s">
        <v>5</v>
      </c>
      <c r="B9" s="63"/>
      <c r="C9" s="63"/>
      <c r="D9" s="63"/>
      <c r="E9" s="67" t="s">
        <v>28</v>
      </c>
      <c r="F9" s="64">
        <v>0.65400000000000003</v>
      </c>
      <c r="G9" s="65"/>
      <c r="H9" s="68"/>
      <c r="I9" s="60"/>
      <c r="J9" s="31">
        <f>SUM(F8:F9)</f>
        <v>1.083</v>
      </c>
      <c r="K9" s="9"/>
    </row>
    <row r="10" spans="1:11" ht="22.5" customHeight="1" x14ac:dyDescent="0.25">
      <c r="A10" s="56" t="s">
        <v>27</v>
      </c>
      <c r="B10" s="57"/>
      <c r="C10" s="57"/>
      <c r="D10" s="57"/>
      <c r="E10" s="58"/>
      <c r="F10" s="59"/>
      <c r="G10" s="60"/>
      <c r="H10" s="59"/>
      <c r="I10" s="60"/>
      <c r="J10" s="46">
        <f>J7-J9</f>
        <v>3.0949999999999998</v>
      </c>
    </row>
    <row r="11" spans="1:11" ht="22.5" customHeight="1" x14ac:dyDescent="0.25">
      <c r="A11" s="62" t="s">
        <v>6</v>
      </c>
      <c r="B11" s="63"/>
      <c r="C11" s="63"/>
      <c r="D11" s="63"/>
      <c r="E11" s="58"/>
      <c r="F11" s="64">
        <v>0.313</v>
      </c>
      <c r="G11" s="65"/>
      <c r="H11" s="59"/>
      <c r="I11" s="60"/>
      <c r="J11" s="59"/>
      <c r="K11" s="9"/>
    </row>
    <row r="12" spans="1:11" ht="22.5" customHeight="1" x14ac:dyDescent="0.25">
      <c r="A12" s="62" t="s">
        <v>23</v>
      </c>
      <c r="B12" s="63"/>
      <c r="C12" s="63"/>
      <c r="D12" s="63"/>
      <c r="E12" s="67" t="s">
        <v>29</v>
      </c>
      <c r="F12" s="69">
        <v>0.24</v>
      </c>
      <c r="G12" s="70"/>
      <c r="H12" s="31">
        <f>F11-F12</f>
        <v>7.3000000000000009E-2</v>
      </c>
      <c r="I12" s="60"/>
      <c r="J12" s="59"/>
      <c r="K12" s="9"/>
    </row>
    <row r="13" spans="1:11" ht="22.5" customHeight="1" x14ac:dyDescent="0.25">
      <c r="A13" s="62" t="s">
        <v>30</v>
      </c>
      <c r="B13" s="63"/>
      <c r="C13" s="63"/>
      <c r="D13" s="63"/>
      <c r="E13" s="58"/>
      <c r="F13" s="59"/>
      <c r="G13" s="71"/>
      <c r="H13" s="31">
        <f>H12*1.5</f>
        <v>0.10950000000000001</v>
      </c>
      <c r="I13" s="60"/>
      <c r="J13" s="72"/>
      <c r="K13" s="9"/>
    </row>
    <row r="14" spans="1:11" ht="22.5" customHeight="1" x14ac:dyDescent="0.25">
      <c r="A14" s="62" t="s">
        <v>7</v>
      </c>
      <c r="B14" s="63"/>
      <c r="C14" s="63"/>
      <c r="D14" s="63"/>
      <c r="E14" s="58"/>
      <c r="F14" s="73">
        <v>0.88800000000000001</v>
      </c>
      <c r="G14" s="60"/>
      <c r="H14" s="59"/>
      <c r="I14" s="60"/>
      <c r="J14" s="59"/>
    </row>
    <row r="15" spans="1:11" ht="22.5" customHeight="1" x14ac:dyDescent="0.25">
      <c r="A15" s="62" t="s">
        <v>24</v>
      </c>
      <c r="B15" s="63"/>
      <c r="C15" s="63"/>
      <c r="D15" s="63"/>
      <c r="E15" s="67" t="s">
        <v>31</v>
      </c>
      <c r="F15" s="119">
        <f>(F28-0.036)*2</f>
        <v>0.52600000000000002</v>
      </c>
      <c r="G15" s="74"/>
      <c r="H15" s="31">
        <f>F14-F15</f>
        <v>0.36199999999999999</v>
      </c>
      <c r="I15" s="60"/>
      <c r="J15" s="59"/>
    </row>
    <row r="16" spans="1:11" ht="22.5" customHeight="1" x14ac:dyDescent="0.25">
      <c r="A16" s="62" t="s">
        <v>32</v>
      </c>
      <c r="B16" s="63"/>
      <c r="C16" s="63"/>
      <c r="D16" s="63"/>
      <c r="E16" s="58"/>
      <c r="F16" s="59"/>
      <c r="G16" s="71"/>
      <c r="H16" s="31">
        <f>ROUND(H15/3,3)</f>
        <v>0.121</v>
      </c>
      <c r="I16" s="60"/>
      <c r="J16" s="59"/>
    </row>
    <row r="17" spans="1:14" ht="22.5" customHeight="1" x14ac:dyDescent="0.25">
      <c r="A17" s="62" t="s">
        <v>34</v>
      </c>
      <c r="B17" s="63"/>
      <c r="C17" s="63"/>
      <c r="D17" s="63"/>
      <c r="E17" s="67" t="s">
        <v>35</v>
      </c>
      <c r="F17" s="59"/>
      <c r="G17" s="71"/>
      <c r="H17" s="31">
        <v>0</v>
      </c>
      <c r="I17" s="60"/>
      <c r="J17" s="31">
        <f>IF(H13&lt;0.108,0.108,H13)+IF(H16&lt;0.08,0.08,H16)</f>
        <v>0.23050000000000001</v>
      </c>
    </row>
    <row r="18" spans="1:14" ht="22.5" customHeight="1" x14ac:dyDescent="0.25">
      <c r="A18" s="62" t="s">
        <v>33</v>
      </c>
      <c r="B18" s="63"/>
      <c r="C18" s="63"/>
      <c r="D18" s="63"/>
      <c r="E18" s="75"/>
      <c r="F18" s="59"/>
      <c r="G18" s="60"/>
      <c r="H18" s="59"/>
      <c r="I18" s="60"/>
      <c r="J18" s="31">
        <f>F53+J34</f>
        <v>0</v>
      </c>
      <c r="L18" s="19"/>
      <c r="M18" s="19"/>
    </row>
    <row r="19" spans="1:14" ht="22.5" customHeight="1" x14ac:dyDescent="0.25">
      <c r="A19" s="56" t="s">
        <v>90</v>
      </c>
      <c r="B19" s="57"/>
      <c r="C19" s="57"/>
      <c r="D19" s="57"/>
      <c r="E19" s="58"/>
      <c r="F19" s="59"/>
      <c r="G19" s="60"/>
      <c r="H19" s="59"/>
      <c r="I19" s="60"/>
      <c r="J19" s="46">
        <f>J10+H13+H16</f>
        <v>3.3254999999999999</v>
      </c>
      <c r="L19" s="19"/>
      <c r="M19" s="19"/>
    </row>
    <row r="20" spans="1:14" ht="22.5" customHeight="1" x14ac:dyDescent="0.25">
      <c r="A20" s="62" t="s">
        <v>8</v>
      </c>
      <c r="B20" s="63"/>
      <c r="C20" s="63"/>
      <c r="D20" s="63"/>
      <c r="E20" s="58"/>
      <c r="F20" s="64">
        <v>0.73299999999999998</v>
      </c>
      <c r="G20" s="60"/>
      <c r="H20" s="59"/>
      <c r="I20" s="60"/>
      <c r="J20" s="59"/>
      <c r="L20" s="19"/>
      <c r="M20" s="19"/>
    </row>
    <row r="21" spans="1:14" ht="22.5" customHeight="1" x14ac:dyDescent="0.25">
      <c r="A21" s="62" t="s">
        <v>9</v>
      </c>
      <c r="B21" s="63"/>
      <c r="C21" s="63"/>
      <c r="D21" s="63"/>
      <c r="E21" s="67" t="s">
        <v>10</v>
      </c>
      <c r="F21" s="64">
        <v>0.73299999999999998</v>
      </c>
      <c r="G21" s="65"/>
      <c r="H21" s="31">
        <f>F20-F21</f>
        <v>0</v>
      </c>
      <c r="I21" s="60"/>
      <c r="J21" s="59"/>
      <c r="K21" s="9"/>
      <c r="L21" s="19"/>
      <c r="M21" s="19"/>
    </row>
    <row r="22" spans="1:14" ht="22.5" customHeight="1" x14ac:dyDescent="0.25">
      <c r="A22" s="62" t="s">
        <v>11</v>
      </c>
      <c r="B22" s="63"/>
      <c r="C22" s="63"/>
      <c r="D22" s="63"/>
      <c r="E22" s="76"/>
      <c r="F22" s="64">
        <v>0.73299999999999998</v>
      </c>
      <c r="G22" s="65"/>
      <c r="H22" s="59"/>
      <c r="I22" s="60"/>
      <c r="J22" s="59"/>
      <c r="K22" s="9"/>
      <c r="L22" s="19"/>
      <c r="M22" s="19"/>
    </row>
    <row r="23" spans="1:14" ht="22.5" customHeight="1" x14ac:dyDescent="0.3">
      <c r="A23" s="62" t="s">
        <v>12</v>
      </c>
      <c r="B23" s="63"/>
      <c r="C23" s="63"/>
      <c r="D23" s="63"/>
      <c r="E23" s="67" t="s">
        <v>13</v>
      </c>
      <c r="F23" s="64">
        <v>0.73299999999999998</v>
      </c>
      <c r="G23" s="60"/>
      <c r="H23" s="31">
        <f>F22-F23</f>
        <v>0</v>
      </c>
      <c r="I23" s="60"/>
      <c r="J23" s="59"/>
      <c r="K23" s="30"/>
      <c r="L23" s="19"/>
      <c r="M23" s="19"/>
    </row>
    <row r="24" spans="1:14" ht="22.5" customHeight="1" x14ac:dyDescent="0.25">
      <c r="A24" s="62" t="s">
        <v>36</v>
      </c>
      <c r="B24" s="63"/>
      <c r="C24" s="63"/>
      <c r="D24" s="63"/>
      <c r="E24" s="67" t="s">
        <v>37</v>
      </c>
      <c r="F24" s="59"/>
      <c r="G24" s="65"/>
      <c r="H24" s="31">
        <f>H21+H23</f>
        <v>0</v>
      </c>
      <c r="I24" s="60"/>
      <c r="J24" s="46">
        <f>H24*2</f>
        <v>0</v>
      </c>
      <c r="K24" s="9"/>
      <c r="L24" s="19"/>
      <c r="M24" s="19"/>
    </row>
    <row r="25" spans="1:14" ht="22.5" customHeight="1" x14ac:dyDescent="0.25">
      <c r="A25" s="56" t="s">
        <v>38</v>
      </c>
      <c r="B25" s="57"/>
      <c r="C25" s="57"/>
      <c r="D25" s="57"/>
      <c r="E25" s="58"/>
      <c r="F25" s="59"/>
      <c r="G25" s="65"/>
      <c r="H25" s="77"/>
      <c r="I25" s="60"/>
      <c r="J25" s="31">
        <f>J19+J24</f>
        <v>3.3254999999999999</v>
      </c>
      <c r="L25" s="19"/>
      <c r="M25" s="19"/>
    </row>
    <row r="26" spans="1:14" ht="22.5" customHeight="1" x14ac:dyDescent="0.25">
      <c r="A26" s="62" t="s">
        <v>14</v>
      </c>
      <c r="B26" s="63"/>
      <c r="C26" s="63"/>
      <c r="D26" s="63"/>
      <c r="E26" s="58"/>
      <c r="F26" s="64">
        <v>0.32700000000000001</v>
      </c>
      <c r="G26" s="60"/>
      <c r="H26" s="59"/>
      <c r="I26" s="60"/>
      <c r="J26" s="59"/>
      <c r="L26" s="19"/>
      <c r="M26" s="19"/>
    </row>
    <row r="27" spans="1:14" ht="22.5" customHeight="1" x14ac:dyDescent="0.25">
      <c r="A27" s="62" t="s">
        <v>15</v>
      </c>
      <c r="B27" s="63"/>
      <c r="C27" s="63"/>
      <c r="D27" s="63"/>
      <c r="E27" s="58"/>
      <c r="F27" s="64">
        <v>0.29099999999999998</v>
      </c>
      <c r="G27" s="60"/>
      <c r="H27" s="59"/>
      <c r="I27" s="60"/>
      <c r="J27" s="59"/>
      <c r="L27" s="19"/>
      <c r="M27" s="19"/>
    </row>
    <row r="28" spans="1:14" ht="22.5" customHeight="1" x14ac:dyDescent="0.3">
      <c r="A28" s="62" t="s">
        <v>16</v>
      </c>
      <c r="B28" s="63"/>
      <c r="C28" s="63"/>
      <c r="D28" s="63"/>
      <c r="E28" s="67" t="s">
        <v>17</v>
      </c>
      <c r="F28" s="118">
        <v>0.29899999999999999</v>
      </c>
      <c r="G28" s="60"/>
      <c r="H28" s="31">
        <f>F26+F27+F28</f>
        <v>0.91700000000000004</v>
      </c>
      <c r="I28" s="60"/>
      <c r="J28" s="59"/>
      <c r="L28" s="19"/>
      <c r="M28" s="15"/>
      <c r="N28" s="19"/>
    </row>
    <row r="29" spans="1:14" ht="22.5" customHeight="1" x14ac:dyDescent="0.25">
      <c r="A29" s="62" t="s">
        <v>39</v>
      </c>
      <c r="B29" s="63"/>
      <c r="C29" s="63"/>
      <c r="D29" s="63"/>
      <c r="E29" s="67" t="s">
        <v>40</v>
      </c>
      <c r="F29" s="59"/>
      <c r="G29" s="60"/>
      <c r="H29" s="31">
        <f>H28/3</f>
        <v>0.3056666666666667</v>
      </c>
      <c r="I29" s="60"/>
      <c r="J29" s="46">
        <f>IF(H29&gt;0.292,0.292,H29)</f>
        <v>0.29199999999999998</v>
      </c>
      <c r="L29" s="19"/>
      <c r="M29" s="19"/>
    </row>
    <row r="30" spans="1:14" ht="22.5" customHeight="1" x14ac:dyDescent="0.25">
      <c r="A30" s="62" t="s">
        <v>41</v>
      </c>
      <c r="B30" s="63"/>
      <c r="C30" s="63"/>
      <c r="D30" s="63"/>
      <c r="E30" s="58"/>
      <c r="F30" s="59"/>
      <c r="G30" s="60"/>
      <c r="H30" s="59"/>
      <c r="I30" s="60"/>
      <c r="J30" s="31">
        <f>J25-J29</f>
        <v>3.0335000000000001</v>
      </c>
      <c r="L30" s="19"/>
      <c r="M30" s="19"/>
    </row>
    <row r="31" spans="1:14" ht="22.5" customHeight="1" x14ac:dyDescent="0.25">
      <c r="A31" s="62" t="s">
        <v>42</v>
      </c>
      <c r="B31" s="63"/>
      <c r="C31" s="63"/>
      <c r="D31" s="63"/>
      <c r="E31" s="67" t="s">
        <v>43</v>
      </c>
      <c r="F31" s="31">
        <f>J49</f>
        <v>2.98</v>
      </c>
      <c r="G31" s="60"/>
      <c r="H31" s="59"/>
      <c r="I31" s="60"/>
      <c r="J31" s="59"/>
      <c r="L31" s="19"/>
      <c r="M31" s="19"/>
    </row>
    <row r="32" spans="1:14" ht="22.5" customHeight="1" x14ac:dyDescent="0.25">
      <c r="A32" s="62" t="s">
        <v>44</v>
      </c>
      <c r="B32" s="63"/>
      <c r="C32" s="78" t="s">
        <v>21</v>
      </c>
      <c r="D32" s="79"/>
      <c r="E32" s="80" t="s">
        <v>45</v>
      </c>
      <c r="F32" s="31">
        <f>J49</f>
        <v>2.98</v>
      </c>
      <c r="G32" s="71"/>
      <c r="H32" s="31">
        <f>F31-F32</f>
        <v>0</v>
      </c>
      <c r="I32" s="60"/>
      <c r="J32" s="31">
        <f>2*H32</f>
        <v>0</v>
      </c>
      <c r="L32" s="19"/>
      <c r="M32" s="19"/>
    </row>
    <row r="33" spans="1:13" ht="22.5" customHeight="1" x14ac:dyDescent="0.25">
      <c r="A33" s="56" t="s">
        <v>46</v>
      </c>
      <c r="B33" s="81"/>
      <c r="C33" s="57"/>
      <c r="D33" s="57"/>
      <c r="E33" s="80" t="s">
        <v>47</v>
      </c>
      <c r="F33" s="31">
        <v>0.75</v>
      </c>
      <c r="G33" s="71"/>
      <c r="H33" s="82"/>
      <c r="I33" s="60"/>
      <c r="J33" s="59"/>
      <c r="L33" s="19"/>
      <c r="M33" s="19"/>
    </row>
    <row r="34" spans="1:13" ht="22.5" customHeight="1" x14ac:dyDescent="0.25">
      <c r="A34" s="62" t="s">
        <v>48</v>
      </c>
      <c r="B34" s="63"/>
      <c r="C34" s="58" t="s">
        <v>49</v>
      </c>
      <c r="D34" s="81"/>
      <c r="E34" s="80" t="s">
        <v>50</v>
      </c>
      <c r="F34" s="31">
        <v>0.72</v>
      </c>
      <c r="G34" s="71"/>
      <c r="H34" s="31">
        <f>F34-F33</f>
        <v>-3.0000000000000027E-2</v>
      </c>
      <c r="I34" s="60"/>
      <c r="J34" s="31">
        <f>IF(H34&gt;0,H34)*4</f>
        <v>0</v>
      </c>
      <c r="L34" s="19"/>
      <c r="M34" s="19"/>
    </row>
    <row r="35" spans="1:13" ht="22.5" customHeight="1" x14ac:dyDescent="0.25">
      <c r="A35" s="62" t="s">
        <v>51</v>
      </c>
      <c r="B35" s="63"/>
      <c r="C35" s="57"/>
      <c r="D35" s="57"/>
      <c r="E35" s="83"/>
      <c r="F35" s="59"/>
      <c r="G35" s="71"/>
      <c r="H35" s="59"/>
      <c r="I35" s="60"/>
      <c r="J35" s="46">
        <f>ROUND(SQRT(H75),3)</f>
        <v>2.6539999999999999</v>
      </c>
      <c r="L35" s="19"/>
      <c r="M35" s="19"/>
    </row>
    <row r="36" spans="1:13" ht="22.5" customHeight="1" x14ac:dyDescent="0.25">
      <c r="A36" s="56" t="s">
        <v>52</v>
      </c>
      <c r="B36" s="81"/>
      <c r="C36" s="57"/>
      <c r="D36" s="57"/>
      <c r="E36" s="83"/>
      <c r="F36" s="59"/>
      <c r="G36" s="71"/>
      <c r="H36" s="59"/>
      <c r="I36" s="60"/>
      <c r="J36" s="31">
        <f>J19+J24-J29+J35</f>
        <v>5.6875</v>
      </c>
      <c r="L36" s="19"/>
      <c r="M36" s="19"/>
    </row>
    <row r="37" spans="1:13" ht="22.5" customHeight="1" x14ac:dyDescent="0.25">
      <c r="A37" s="62" t="s">
        <v>18</v>
      </c>
      <c r="B37" s="63"/>
      <c r="C37" s="63"/>
      <c r="D37" s="63"/>
      <c r="E37" s="58"/>
      <c r="F37" s="59"/>
      <c r="G37" s="60"/>
      <c r="H37" s="59"/>
      <c r="I37" s="60">
        <v>2.37</v>
      </c>
      <c r="J37" s="31">
        <f>J36/I37</f>
        <v>2.399789029535865</v>
      </c>
      <c r="L37" s="19"/>
      <c r="M37" s="19"/>
    </row>
    <row r="38" spans="1:13" ht="22.5" customHeight="1" x14ac:dyDescent="0.25">
      <c r="A38" s="62" t="s">
        <v>64</v>
      </c>
      <c r="B38" s="63"/>
      <c r="C38" s="60"/>
      <c r="D38" s="60"/>
      <c r="E38" s="67" t="s">
        <v>65</v>
      </c>
      <c r="F38" s="61">
        <v>0.98599999999999999</v>
      </c>
      <c r="G38" s="84"/>
      <c r="H38" s="85"/>
      <c r="I38" s="60"/>
      <c r="J38" s="85"/>
      <c r="L38" s="19"/>
      <c r="M38" s="19"/>
    </row>
    <row r="39" spans="1:13" ht="22.5" customHeight="1" x14ac:dyDescent="0.25">
      <c r="A39" s="62" t="s">
        <v>66</v>
      </c>
      <c r="B39" s="63"/>
      <c r="C39" s="62" t="s">
        <v>67</v>
      </c>
      <c r="D39" s="63"/>
      <c r="E39" s="67" t="s">
        <v>68</v>
      </c>
      <c r="F39" s="61">
        <v>1</v>
      </c>
      <c r="G39" s="84"/>
      <c r="H39" s="31">
        <f>F38-F39</f>
        <v>-1.4000000000000012E-2</v>
      </c>
      <c r="I39" s="60"/>
      <c r="J39" s="69">
        <f>IF(H39&gt;0,H39)*3</f>
        <v>0</v>
      </c>
      <c r="L39" s="19"/>
      <c r="M39" s="19"/>
    </row>
    <row r="40" spans="1:13" ht="22.5" customHeight="1" x14ac:dyDescent="0.25">
      <c r="A40" s="62" t="s">
        <v>69</v>
      </c>
      <c r="B40" s="63"/>
      <c r="C40" s="63"/>
      <c r="D40" s="63"/>
      <c r="E40" s="67" t="s">
        <v>70</v>
      </c>
      <c r="F40" s="86">
        <v>0</v>
      </c>
      <c r="G40" s="84"/>
      <c r="H40" s="85"/>
      <c r="I40" s="60"/>
      <c r="J40" s="85"/>
      <c r="L40" s="19"/>
      <c r="M40" s="19"/>
    </row>
    <row r="41" spans="1:13" ht="22.5" customHeight="1" x14ac:dyDescent="0.25">
      <c r="A41" s="62" t="s">
        <v>71</v>
      </c>
      <c r="B41" s="63"/>
      <c r="C41" s="62" t="s">
        <v>67</v>
      </c>
      <c r="D41" s="63"/>
      <c r="E41" s="67" t="s">
        <v>68</v>
      </c>
      <c r="F41" s="31">
        <f>0.02*F33</f>
        <v>1.4999999999999999E-2</v>
      </c>
      <c r="G41" s="84"/>
      <c r="H41" s="31">
        <f>F40-F41</f>
        <v>-1.4999999999999999E-2</v>
      </c>
      <c r="I41" s="60"/>
      <c r="J41" s="69">
        <f>IF(H41&gt;0,H41)*3</f>
        <v>0</v>
      </c>
      <c r="L41" s="19"/>
      <c r="M41" s="19"/>
    </row>
    <row r="42" spans="1:13" ht="22.5" customHeight="1" x14ac:dyDescent="0.25">
      <c r="A42" s="87" t="s">
        <v>72</v>
      </c>
      <c r="B42" s="63"/>
      <c r="C42" s="63"/>
      <c r="D42" s="63"/>
      <c r="E42" s="58"/>
      <c r="F42" s="85"/>
      <c r="G42" s="60"/>
      <c r="H42" s="85"/>
      <c r="I42" s="60"/>
      <c r="J42" s="31">
        <f>J37+F42</f>
        <v>2.399789029535865</v>
      </c>
      <c r="L42" s="19"/>
      <c r="M42" s="19"/>
    </row>
    <row r="43" spans="1:13" ht="22.5" customHeight="1" x14ac:dyDescent="0.35">
      <c r="G43" s="4"/>
      <c r="J43" s="14"/>
      <c r="L43" s="19"/>
      <c r="M43" s="19"/>
    </row>
    <row r="44" spans="1:13" ht="22.5" customHeight="1" x14ac:dyDescent="0.25">
      <c r="A44" s="88" t="s">
        <v>99</v>
      </c>
      <c r="B44" s="76"/>
      <c r="C44" s="76" t="str">
        <f>B4</f>
        <v>FIN 201</v>
      </c>
      <c r="D44" s="76"/>
      <c r="E44" s="89" t="str">
        <f>E4</f>
        <v>World Sailing plaque no</v>
      </c>
      <c r="F44" s="76">
        <v>1035</v>
      </c>
      <c r="G44" s="58"/>
      <c r="H44" s="58"/>
      <c r="I44" s="58"/>
      <c r="J44" s="89" t="s">
        <v>53</v>
      </c>
      <c r="L44" s="19"/>
      <c r="M44" s="19"/>
    </row>
    <row r="45" spans="1:13" ht="22.5" customHeight="1" x14ac:dyDescent="0.25">
      <c r="A45" s="56" t="s">
        <v>56</v>
      </c>
      <c r="B45" s="60"/>
      <c r="C45" s="60"/>
      <c r="D45" s="60"/>
      <c r="E45" s="58"/>
      <c r="F45" s="60"/>
      <c r="G45" s="60"/>
      <c r="H45" s="85"/>
      <c r="I45" s="60"/>
      <c r="J45" s="31">
        <f>J7</f>
        <v>4.1779999999999999</v>
      </c>
      <c r="L45" s="19"/>
      <c r="M45" s="19"/>
    </row>
    <row r="46" spans="1:13" ht="22.5" customHeight="1" x14ac:dyDescent="0.25">
      <c r="A46" s="62" t="s">
        <v>19</v>
      </c>
      <c r="B46" s="90"/>
      <c r="C46" s="84"/>
      <c r="D46" s="84"/>
      <c r="E46" s="91"/>
      <c r="F46" s="60"/>
      <c r="G46" s="84"/>
      <c r="H46" s="31">
        <v>0.54400000000000004</v>
      </c>
      <c r="I46" s="84"/>
      <c r="J46" s="92"/>
      <c r="L46" s="19"/>
      <c r="M46" s="19"/>
    </row>
    <row r="47" spans="1:13" ht="22.5" customHeight="1" x14ac:dyDescent="0.25">
      <c r="A47" s="62" t="s">
        <v>20</v>
      </c>
      <c r="B47" s="90"/>
      <c r="C47" s="84"/>
      <c r="D47" s="84"/>
      <c r="E47" s="91"/>
      <c r="F47" s="84"/>
      <c r="G47" s="84"/>
      <c r="H47" s="31">
        <v>0.65400000000000003</v>
      </c>
      <c r="I47" s="84"/>
      <c r="J47" s="92"/>
      <c r="L47" s="19"/>
      <c r="M47" s="19"/>
    </row>
    <row r="48" spans="1:13" ht="22.5" customHeight="1" x14ac:dyDescent="0.25">
      <c r="A48" s="62" t="s">
        <v>57</v>
      </c>
      <c r="B48" s="90"/>
      <c r="C48" s="84"/>
      <c r="D48" s="84"/>
      <c r="E48" s="91"/>
      <c r="F48" s="84"/>
      <c r="G48" s="84"/>
      <c r="H48" s="59"/>
      <c r="I48" s="84"/>
      <c r="J48" s="31">
        <f>H46+H47</f>
        <v>1.198</v>
      </c>
      <c r="L48" s="19"/>
      <c r="M48" s="19"/>
    </row>
    <row r="49" spans="1:13" ht="22.5" customHeight="1" x14ac:dyDescent="0.25">
      <c r="A49" s="62" t="s">
        <v>58</v>
      </c>
      <c r="B49" s="63"/>
      <c r="C49" s="63"/>
      <c r="D49" s="63"/>
      <c r="E49" s="58"/>
      <c r="F49" s="60"/>
      <c r="G49" s="71"/>
      <c r="H49" s="59"/>
      <c r="I49" s="60"/>
      <c r="J49" s="31">
        <f>J7-J48</f>
        <v>2.98</v>
      </c>
      <c r="L49" s="19"/>
      <c r="M49" s="19"/>
    </row>
    <row r="50" spans="1:13" ht="22.5" customHeight="1" x14ac:dyDescent="0.25">
      <c r="A50" s="120" t="s">
        <v>97</v>
      </c>
      <c r="B50" s="47"/>
      <c r="C50" s="47"/>
      <c r="D50" s="47"/>
      <c r="E50" s="47"/>
      <c r="F50" s="47"/>
      <c r="G50" s="60"/>
      <c r="H50" s="59"/>
      <c r="I50" s="60"/>
      <c r="J50" s="31">
        <v>0.05</v>
      </c>
      <c r="L50" s="19"/>
      <c r="M50" s="19"/>
    </row>
    <row r="51" spans="1:13" ht="22.5" customHeight="1" x14ac:dyDescent="0.25">
      <c r="A51" s="56" t="s">
        <v>59</v>
      </c>
      <c r="B51" s="57"/>
      <c r="C51" s="57"/>
      <c r="D51" s="57"/>
      <c r="E51" s="58"/>
      <c r="F51" s="60"/>
      <c r="G51" s="60"/>
      <c r="H51" s="59"/>
      <c r="I51" s="60"/>
      <c r="J51" s="93">
        <v>254</v>
      </c>
      <c r="L51" s="19"/>
      <c r="M51" s="19"/>
    </row>
    <row r="52" spans="1:13" ht="22.5" customHeight="1" x14ac:dyDescent="0.25">
      <c r="A52" s="56" t="s">
        <v>60</v>
      </c>
      <c r="B52" s="57"/>
      <c r="C52" s="57"/>
      <c r="D52" s="57"/>
      <c r="E52" s="58"/>
      <c r="F52" s="94" t="s">
        <v>63</v>
      </c>
      <c r="G52" s="60"/>
      <c r="H52" s="95">
        <v>35</v>
      </c>
      <c r="I52" s="60"/>
      <c r="J52" s="96">
        <f>J51+H52</f>
        <v>289</v>
      </c>
      <c r="L52" s="19"/>
      <c r="M52" s="19"/>
    </row>
    <row r="53" spans="1:13" ht="22.5" customHeight="1" x14ac:dyDescent="0.25">
      <c r="A53" s="56" t="s">
        <v>61</v>
      </c>
      <c r="B53" s="57"/>
      <c r="C53" s="60" t="s">
        <v>62</v>
      </c>
      <c r="D53" s="60"/>
      <c r="E53" s="67" t="s">
        <v>89</v>
      </c>
      <c r="F53" s="31">
        <v>0</v>
      </c>
      <c r="G53" s="60"/>
      <c r="H53" s="59"/>
      <c r="I53" s="60"/>
      <c r="J53" s="93">
        <f>(0.2*J49+0.06)^3*1025</f>
        <v>289.35792639999988</v>
      </c>
      <c r="L53" s="19"/>
      <c r="M53" s="19"/>
    </row>
    <row r="54" spans="1:13" ht="22.5" customHeight="1" x14ac:dyDescent="0.35">
      <c r="A54" s="49"/>
      <c r="B54" s="1"/>
      <c r="H54" s="4"/>
      <c r="J54" s="36"/>
      <c r="L54" s="19"/>
      <c r="M54" s="19"/>
    </row>
    <row r="55" spans="1:13" ht="22.5" customHeight="1" x14ac:dyDescent="0.35">
      <c r="A55" s="51"/>
      <c r="B55" s="44"/>
      <c r="C55" s="44"/>
      <c r="D55" s="44"/>
      <c r="E55" s="5"/>
      <c r="F55" s="9"/>
      <c r="H55" s="4"/>
      <c r="J55" s="36"/>
      <c r="L55" s="19"/>
      <c r="M55" s="19"/>
    </row>
    <row r="56" spans="1:13" ht="22.5" customHeight="1" x14ac:dyDescent="0.35">
      <c r="A56" s="50"/>
      <c r="B56" s="17"/>
      <c r="C56" s="25"/>
      <c r="D56" s="25"/>
      <c r="E56" s="5"/>
      <c r="F56" s="9"/>
      <c r="H56" s="4"/>
      <c r="J56" s="36"/>
      <c r="L56" s="19"/>
      <c r="M56" s="19"/>
    </row>
    <row r="57" spans="1:13" ht="22.5" customHeight="1" x14ac:dyDescent="0.35">
      <c r="A57" s="56" t="s">
        <v>85</v>
      </c>
      <c r="B57" s="57"/>
      <c r="C57" s="57"/>
      <c r="D57" s="57"/>
      <c r="E57" s="32"/>
      <c r="F57" s="9"/>
      <c r="H57" s="4"/>
      <c r="J57" s="36"/>
      <c r="L57" s="19"/>
      <c r="M57" s="19"/>
    </row>
    <row r="58" spans="1:13" ht="22.5" customHeight="1" x14ac:dyDescent="0.35">
      <c r="A58" s="56"/>
      <c r="B58" s="57"/>
      <c r="C58" s="89" t="s">
        <v>91</v>
      </c>
      <c r="D58" s="31">
        <v>4.6500000000000004</v>
      </c>
      <c r="E58" s="5"/>
      <c r="F58" s="9"/>
      <c r="H58" s="4"/>
      <c r="J58" s="36"/>
      <c r="L58" s="19"/>
      <c r="M58" s="19"/>
    </row>
    <row r="59" spans="1:13" ht="22.5" customHeight="1" x14ac:dyDescent="0.35">
      <c r="A59" s="56" t="s">
        <v>86</v>
      </c>
      <c r="B59" s="57"/>
      <c r="C59" s="89" t="s">
        <v>92</v>
      </c>
      <c r="D59" s="46">
        <v>1.96</v>
      </c>
      <c r="E59" s="5"/>
      <c r="F59" s="9"/>
      <c r="H59" s="4"/>
      <c r="J59" s="36"/>
      <c r="L59" s="19"/>
      <c r="M59" s="19"/>
    </row>
    <row r="60" spans="1:13" ht="22.5" customHeight="1" x14ac:dyDescent="0.35">
      <c r="A60" s="56" t="s">
        <v>87</v>
      </c>
      <c r="B60" s="57"/>
      <c r="C60" s="89" t="s">
        <v>93</v>
      </c>
      <c r="D60" s="31">
        <v>3.75</v>
      </c>
      <c r="E60" s="32"/>
      <c r="F60" s="9"/>
      <c r="H60" s="4"/>
      <c r="J60" s="36"/>
      <c r="L60" s="19"/>
      <c r="M60" s="19"/>
    </row>
    <row r="61" spans="1:13" ht="22.5" customHeight="1" x14ac:dyDescent="0.35">
      <c r="A61" s="56" t="s">
        <v>88</v>
      </c>
      <c r="B61" s="57"/>
      <c r="C61" s="89" t="s">
        <v>94</v>
      </c>
      <c r="D61" s="46">
        <f>1.56</f>
        <v>1.56</v>
      </c>
      <c r="E61" s="5"/>
      <c r="F61" s="9"/>
      <c r="H61" s="4"/>
      <c r="J61" s="36"/>
      <c r="L61" s="19"/>
      <c r="M61" s="19"/>
    </row>
    <row r="62" spans="1:13" ht="22.5" customHeight="1" x14ac:dyDescent="0.35">
      <c r="A62" s="97"/>
      <c r="B62" s="98"/>
      <c r="C62" s="99"/>
      <c r="D62" s="71"/>
      <c r="E62" s="55"/>
      <c r="F62" s="9"/>
      <c r="H62" s="4"/>
      <c r="J62" s="36"/>
      <c r="L62" s="19"/>
      <c r="M62" s="19"/>
    </row>
    <row r="63" spans="1:13" ht="22.5" customHeight="1" x14ac:dyDescent="0.35">
      <c r="A63" s="56" t="s">
        <v>73</v>
      </c>
      <c r="B63" s="81"/>
      <c r="C63" s="81"/>
      <c r="D63" s="81" t="s">
        <v>22</v>
      </c>
      <c r="E63" s="5"/>
      <c r="F63" s="4"/>
      <c r="H63" s="4"/>
      <c r="J63" s="36"/>
      <c r="L63" s="19"/>
      <c r="M63" s="19"/>
    </row>
    <row r="64" spans="1:13" ht="22.5" customHeight="1" x14ac:dyDescent="0.35">
      <c r="A64" s="56" t="s">
        <v>74</v>
      </c>
      <c r="B64" s="81"/>
      <c r="C64" s="81"/>
      <c r="D64" s="81" t="s">
        <v>22</v>
      </c>
      <c r="E64" s="5"/>
      <c r="F64" s="9"/>
      <c r="H64" s="4"/>
      <c r="J64" s="36"/>
      <c r="K64" s="19"/>
    </row>
    <row r="65" spans="1:13" ht="22.5" customHeight="1" x14ac:dyDescent="0.35">
      <c r="A65" s="56" t="s">
        <v>75</v>
      </c>
      <c r="B65" s="81"/>
      <c r="C65" s="81"/>
      <c r="D65" s="81" t="s">
        <v>22</v>
      </c>
      <c r="E65" s="5"/>
      <c r="F65" s="9"/>
      <c r="H65" s="4"/>
      <c r="J65" s="36"/>
      <c r="K65" s="19"/>
    </row>
    <row r="66" spans="1:13" ht="22.5" customHeight="1" x14ac:dyDescent="0.35">
      <c r="A66" s="56" t="s">
        <v>76</v>
      </c>
      <c r="B66" s="81"/>
      <c r="C66" s="81"/>
      <c r="D66" s="81" t="s">
        <v>22</v>
      </c>
      <c r="E66" s="5"/>
      <c r="F66" s="9"/>
      <c r="H66" s="4"/>
      <c r="J66" s="36"/>
      <c r="K66" s="19"/>
    </row>
    <row r="67" spans="1:13" ht="22.5" customHeight="1" x14ac:dyDescent="0.35">
      <c r="A67" s="50"/>
      <c r="B67" s="17"/>
      <c r="C67" s="9"/>
      <c r="D67" s="9"/>
      <c r="E67" s="5"/>
      <c r="F67" s="9"/>
      <c r="H67" s="4"/>
      <c r="J67" s="36"/>
      <c r="L67" s="19"/>
      <c r="M67" s="19"/>
    </row>
    <row r="68" spans="1:13" ht="22.5" customHeight="1" x14ac:dyDescent="0.35">
      <c r="L68" s="19"/>
      <c r="M68" s="19"/>
    </row>
    <row r="69" spans="1:13" ht="22.5" customHeight="1" x14ac:dyDescent="0.35">
      <c r="L69" s="19"/>
      <c r="M69" s="19"/>
    </row>
    <row r="70" spans="1:13" ht="22.5" customHeight="1" x14ac:dyDescent="0.35">
      <c r="L70" s="19"/>
      <c r="M70" s="19"/>
    </row>
    <row r="71" spans="1:13" ht="22.5" customHeight="1" x14ac:dyDescent="0.25">
      <c r="A71" s="56" t="s">
        <v>77</v>
      </c>
      <c r="B71" s="81"/>
      <c r="C71" s="81"/>
      <c r="D71" s="81"/>
      <c r="E71" s="67"/>
      <c r="F71" s="81"/>
      <c r="G71" s="81"/>
      <c r="H71" s="81"/>
      <c r="I71" s="60"/>
      <c r="J71" s="100"/>
      <c r="L71" s="19"/>
      <c r="M71" s="19"/>
    </row>
    <row r="72" spans="1:13" ht="22.5" customHeight="1" x14ac:dyDescent="0.25">
      <c r="A72" s="56" t="s">
        <v>78</v>
      </c>
      <c r="B72" s="81"/>
      <c r="C72" s="81"/>
      <c r="D72" s="81"/>
      <c r="E72" s="67"/>
      <c r="F72" s="101"/>
      <c r="G72" s="81"/>
      <c r="H72" s="102">
        <f>0.5*D58*D59</f>
        <v>4.5570000000000004</v>
      </c>
      <c r="I72" s="60"/>
      <c r="J72" s="100"/>
      <c r="L72" s="19"/>
      <c r="M72" s="19"/>
    </row>
    <row r="73" spans="1:13" ht="22.5" customHeight="1" x14ac:dyDescent="0.25">
      <c r="A73" s="56" t="s">
        <v>79</v>
      </c>
      <c r="B73" s="81"/>
      <c r="C73" s="81"/>
      <c r="D73" s="81"/>
      <c r="E73" s="67"/>
      <c r="F73" s="102">
        <f>0.5*D60*D61</f>
        <v>2.9250000000000003</v>
      </c>
      <c r="G73" s="81"/>
      <c r="H73" s="101"/>
      <c r="I73" s="60"/>
      <c r="J73" s="60"/>
      <c r="L73" s="19"/>
      <c r="M73" s="19"/>
    </row>
    <row r="74" spans="1:13" ht="22.5" customHeight="1" x14ac:dyDescent="0.25">
      <c r="A74" s="56" t="s">
        <v>80</v>
      </c>
      <c r="B74" s="81"/>
      <c r="C74" s="81"/>
      <c r="D74" s="81"/>
      <c r="E74" s="67"/>
      <c r="F74" s="103"/>
      <c r="G74" s="81"/>
      <c r="H74" s="102">
        <f>0.85*F73</f>
        <v>2.4862500000000001</v>
      </c>
      <c r="I74" s="60"/>
      <c r="J74" s="60"/>
      <c r="L74" s="19"/>
      <c r="M74" s="19"/>
    </row>
    <row r="75" spans="1:13" ht="22.5" customHeight="1" x14ac:dyDescent="0.25">
      <c r="A75" s="56" t="s">
        <v>81</v>
      </c>
      <c r="B75" s="81"/>
      <c r="C75" s="81"/>
      <c r="D75" s="81"/>
      <c r="E75" s="67"/>
      <c r="F75" s="103"/>
      <c r="G75" s="81"/>
      <c r="H75" s="102">
        <f>H72+H74</f>
        <v>7.0432500000000005</v>
      </c>
      <c r="I75" s="60"/>
      <c r="J75" s="60"/>
      <c r="L75" s="19"/>
      <c r="M75" s="19"/>
    </row>
    <row r="76" spans="1:13" ht="22.5" customHeight="1" x14ac:dyDescent="0.25">
      <c r="A76" s="56" t="s">
        <v>82</v>
      </c>
      <c r="B76" s="81"/>
      <c r="C76" s="81"/>
      <c r="D76" s="81"/>
      <c r="E76" s="67"/>
      <c r="F76" s="103"/>
      <c r="G76" s="81"/>
      <c r="H76" s="102">
        <f>ROUND(SQRT(H75),3)</f>
        <v>2.6539999999999999</v>
      </c>
      <c r="I76" s="60"/>
      <c r="J76" s="60"/>
      <c r="L76" s="19"/>
      <c r="M76" s="19"/>
    </row>
    <row r="77" spans="1:13" ht="22.5" customHeight="1" x14ac:dyDescent="0.25">
      <c r="A77" s="56"/>
      <c r="B77" s="60"/>
      <c r="C77" s="60"/>
      <c r="D77" s="60"/>
      <c r="E77" s="58"/>
      <c r="F77" s="60"/>
      <c r="G77" s="60"/>
      <c r="H77" s="60"/>
      <c r="I77" s="60"/>
      <c r="J77" s="60"/>
      <c r="L77" s="19"/>
      <c r="M77" s="19"/>
    </row>
    <row r="78" spans="1:13" ht="22.5" customHeight="1" x14ac:dyDescent="0.25">
      <c r="A78" s="56" t="s">
        <v>1</v>
      </c>
      <c r="B78" s="104" t="s">
        <v>100</v>
      </c>
      <c r="C78" s="60"/>
      <c r="D78" s="67" t="s">
        <v>0</v>
      </c>
      <c r="E78" s="105" t="s">
        <v>100</v>
      </c>
      <c r="F78" s="104" t="s">
        <v>54</v>
      </c>
      <c r="G78" s="81"/>
      <c r="H78" s="81"/>
      <c r="I78" s="105"/>
      <c r="J78" s="106" t="s">
        <v>101</v>
      </c>
      <c r="L78" s="19"/>
      <c r="M78" s="19"/>
    </row>
    <row r="79" spans="1:13" ht="22.5" customHeight="1" x14ac:dyDescent="0.25">
      <c r="A79" s="56" t="s">
        <v>83</v>
      </c>
      <c r="B79" s="105" t="s">
        <v>100</v>
      </c>
      <c r="C79" s="81"/>
      <c r="D79" s="81"/>
      <c r="E79" s="67"/>
      <c r="F79" s="107" t="s">
        <v>84</v>
      </c>
      <c r="G79" s="81"/>
      <c r="H79" s="81"/>
      <c r="I79" s="58"/>
      <c r="J79" s="108" t="s">
        <v>102</v>
      </c>
      <c r="L79" s="19"/>
      <c r="M79" s="19"/>
    </row>
    <row r="80" spans="1:13" ht="22.5" customHeight="1" x14ac:dyDescent="0.25">
      <c r="A80" s="56" t="s">
        <v>98</v>
      </c>
      <c r="B80" s="81"/>
      <c r="C80" s="81"/>
      <c r="D80" s="81"/>
      <c r="E80" s="67"/>
      <c r="F80" s="107"/>
      <c r="G80" s="81"/>
      <c r="H80" s="81"/>
      <c r="I80" s="81"/>
      <c r="J80" s="109"/>
      <c r="L80" s="19"/>
      <c r="M80" s="19"/>
    </row>
    <row r="81" spans="1:13" ht="22.5" customHeight="1" x14ac:dyDescent="0.25">
      <c r="A81" s="56"/>
      <c r="B81" s="81"/>
      <c r="C81" s="58"/>
      <c r="D81" s="81"/>
      <c r="E81" s="58"/>
      <c r="F81" s="58"/>
      <c r="G81" s="81"/>
      <c r="H81" s="81"/>
      <c r="I81" s="58"/>
      <c r="J81" s="108"/>
      <c r="L81" s="19"/>
      <c r="M81" s="19"/>
    </row>
    <row r="82" spans="1:13" ht="22.5" customHeight="1" x14ac:dyDescent="0.25">
      <c r="A82" s="56"/>
      <c r="B82" s="58"/>
      <c r="C82" s="81"/>
      <c r="D82" s="81"/>
      <c r="E82" s="58"/>
      <c r="F82" s="58"/>
      <c r="G82" s="58"/>
      <c r="H82" s="58"/>
      <c r="I82" s="58"/>
      <c r="J82" s="58"/>
      <c r="L82" s="19"/>
      <c r="M82" s="19"/>
    </row>
    <row r="83" spans="1:13" ht="22.5" customHeight="1" x14ac:dyDescent="0.25">
      <c r="A83" s="56"/>
      <c r="B83" s="58"/>
      <c r="C83" s="58"/>
      <c r="D83" s="58"/>
      <c r="E83" s="58"/>
      <c r="F83" s="58"/>
      <c r="G83" s="58"/>
      <c r="H83" s="58"/>
      <c r="I83" s="58"/>
      <c r="J83" s="58"/>
      <c r="L83" s="19"/>
      <c r="M83" s="19"/>
    </row>
    <row r="84" spans="1:13" ht="22.5" customHeight="1" x14ac:dyDescent="0.25">
      <c r="A84" s="56"/>
      <c r="B84" s="81"/>
      <c r="C84" s="81"/>
      <c r="D84" s="81"/>
      <c r="E84" s="110"/>
      <c r="F84" s="111"/>
      <c r="G84" s="111"/>
      <c r="H84" s="111"/>
      <c r="I84" s="111"/>
      <c r="J84" s="111"/>
      <c r="L84" s="19"/>
      <c r="M84" s="19"/>
    </row>
    <row r="85" spans="1:13" ht="22.5" customHeight="1" x14ac:dyDescent="0.25">
      <c r="A85" s="112"/>
      <c r="B85" s="81"/>
      <c r="C85" s="81"/>
      <c r="D85" s="81"/>
      <c r="E85" s="58"/>
      <c r="F85" s="81"/>
      <c r="G85" s="81"/>
      <c r="H85" s="81"/>
      <c r="I85" s="81"/>
      <c r="J85" s="67"/>
      <c r="L85" s="19"/>
      <c r="M85" s="19"/>
    </row>
    <row r="86" spans="1:13" ht="22.5" customHeight="1" x14ac:dyDescent="0.25">
      <c r="A86" s="56"/>
      <c r="B86" s="60"/>
      <c r="C86" s="60"/>
      <c r="D86" s="60"/>
      <c r="E86" s="58"/>
      <c r="F86" s="60"/>
      <c r="G86" s="60"/>
      <c r="H86" s="60"/>
      <c r="I86" s="60"/>
      <c r="J86" s="60"/>
      <c r="L86" s="19"/>
      <c r="M86" s="19"/>
    </row>
    <row r="87" spans="1:13" ht="22.5" customHeight="1" x14ac:dyDescent="0.25">
      <c r="A87" s="56"/>
      <c r="B87" s="60"/>
      <c r="C87" s="60"/>
      <c r="D87" s="60"/>
      <c r="E87" s="58"/>
      <c r="F87" s="60"/>
      <c r="G87" s="60"/>
      <c r="H87" s="60"/>
      <c r="I87" s="60"/>
      <c r="J87" s="60"/>
      <c r="L87" s="19"/>
      <c r="M87" s="19"/>
    </row>
    <row r="88" spans="1:13" ht="22.5" customHeight="1" x14ac:dyDescent="0.25">
      <c r="A88" s="56"/>
      <c r="B88" s="60"/>
      <c r="C88" s="60"/>
      <c r="D88" s="60"/>
      <c r="E88" s="58"/>
      <c r="F88" s="60"/>
      <c r="G88" s="60"/>
      <c r="H88" s="60"/>
      <c r="I88" s="60"/>
      <c r="J88" s="60"/>
      <c r="L88" s="19"/>
      <c r="M88" s="19"/>
    </row>
    <row r="89" spans="1:13" ht="22.5" customHeight="1" x14ac:dyDescent="0.35">
      <c r="L89" s="19"/>
      <c r="M89" s="19"/>
    </row>
    <row r="90" spans="1:13" ht="22.5" customHeight="1" x14ac:dyDescent="0.35">
      <c r="L90" s="19"/>
      <c r="M90" s="19"/>
    </row>
    <row r="91" spans="1:13" ht="22.5" customHeight="1" x14ac:dyDescent="0.35">
      <c r="L91" s="19"/>
      <c r="M91" s="19"/>
    </row>
    <row r="92" spans="1:13" ht="22.5" customHeight="1" x14ac:dyDescent="0.35">
      <c r="L92" s="19"/>
      <c r="M92" s="19"/>
    </row>
    <row r="93" spans="1:13" ht="22.5" customHeight="1" x14ac:dyDescent="0.35">
      <c r="L93" s="19"/>
      <c r="M93" s="19"/>
    </row>
    <row r="94" spans="1:13" ht="22.5" customHeight="1" x14ac:dyDescent="0.35">
      <c r="L94" s="19"/>
      <c r="M94" s="19"/>
    </row>
    <row r="95" spans="1:13" ht="22.5" customHeight="1" x14ac:dyDescent="0.35">
      <c r="L95" s="19"/>
      <c r="M95" s="19"/>
    </row>
    <row r="96" spans="1:13" ht="22.5" customHeight="1" x14ac:dyDescent="0.35">
      <c r="L96" s="19"/>
      <c r="M96" s="19"/>
    </row>
    <row r="97" spans="2:13" ht="22.5" customHeight="1" x14ac:dyDescent="0.35">
      <c r="L97" s="19"/>
      <c r="M97" s="19"/>
    </row>
    <row r="98" spans="2:13" ht="22.5" customHeight="1" x14ac:dyDescent="0.35">
      <c r="L98" s="19"/>
      <c r="M98" s="19"/>
    </row>
    <row r="99" spans="2:13" ht="22.5" customHeight="1" x14ac:dyDescent="0.35">
      <c r="L99" s="19"/>
      <c r="M99" s="19"/>
    </row>
    <row r="100" spans="2:13" ht="22.5" customHeight="1" x14ac:dyDescent="0.35">
      <c r="L100" s="19"/>
      <c r="M100" s="19"/>
    </row>
    <row r="101" spans="2:13" ht="22.5" customHeight="1" x14ac:dyDescent="0.35">
      <c r="L101" s="19"/>
      <c r="M101" s="19"/>
    </row>
    <row r="102" spans="2:13" ht="22.5" customHeight="1" x14ac:dyDescent="0.35">
      <c r="L102" s="19"/>
      <c r="M102" s="19"/>
    </row>
    <row r="103" spans="2:13" ht="22.5" customHeight="1" x14ac:dyDescent="0.35">
      <c r="L103" s="19"/>
      <c r="M103" s="19"/>
    </row>
    <row r="104" spans="2:13" ht="22.5" customHeight="1" x14ac:dyDescent="0.35">
      <c r="I104" s="6"/>
      <c r="J104" s="6"/>
      <c r="L104" s="19"/>
      <c r="M104" s="19"/>
    </row>
    <row r="105" spans="2:13" ht="22.5" customHeight="1" x14ac:dyDescent="0.35">
      <c r="B105" s="6"/>
      <c r="C105" s="6"/>
      <c r="D105" s="6"/>
      <c r="E105" s="33"/>
      <c r="F105" s="22"/>
      <c r="G105" s="6"/>
      <c r="H105" s="6"/>
      <c r="I105" s="6"/>
      <c r="J105" s="6"/>
      <c r="L105" s="19"/>
      <c r="M105" s="19"/>
    </row>
    <row r="106" spans="2:13" ht="22.5" customHeight="1" x14ac:dyDescent="0.35">
      <c r="L106" s="19"/>
      <c r="M106" s="19"/>
    </row>
    <row r="107" spans="2:13" ht="22.5" customHeight="1" x14ac:dyDescent="0.35">
      <c r="L107" s="19"/>
      <c r="M107" s="19"/>
    </row>
    <row r="108" spans="2:13" ht="22.5" customHeight="1" x14ac:dyDescent="0.35">
      <c r="L108" s="19"/>
      <c r="M108" s="19"/>
    </row>
    <row r="109" spans="2:13" ht="22.5" customHeight="1" x14ac:dyDescent="0.35">
      <c r="L109" s="19"/>
      <c r="M109" s="19"/>
    </row>
    <row r="110" spans="2:13" ht="22.5" customHeight="1" x14ac:dyDescent="0.35">
      <c r="L110" s="19"/>
      <c r="M110" s="19"/>
    </row>
    <row r="111" spans="2:13" ht="22.5" customHeight="1" x14ac:dyDescent="0.35">
      <c r="L111" s="19"/>
      <c r="M111" s="19"/>
    </row>
    <row r="112" spans="2:13" ht="22.5" customHeight="1" x14ac:dyDescent="0.35">
      <c r="L112" s="19"/>
      <c r="M112" s="19"/>
    </row>
    <row r="113" spans="2:14" ht="22.5" customHeight="1" x14ac:dyDescent="0.35">
      <c r="L113" s="19"/>
      <c r="M113" s="19"/>
    </row>
    <row r="114" spans="2:14" ht="22.5" customHeight="1" x14ac:dyDescent="0.35">
      <c r="B114" s="3"/>
      <c r="C114" s="3"/>
      <c r="D114" s="3"/>
      <c r="F114" s="3"/>
      <c r="G114" s="3"/>
      <c r="H114" s="3"/>
      <c r="I114" s="3"/>
      <c r="J114" s="3"/>
      <c r="L114" s="19"/>
      <c r="M114" s="19"/>
    </row>
    <row r="115" spans="2:14" ht="22.5" customHeight="1" x14ac:dyDescent="0.35">
      <c r="B115" s="3"/>
      <c r="C115" s="3"/>
      <c r="D115" s="3"/>
      <c r="F115" s="3"/>
      <c r="G115" s="3"/>
      <c r="H115" s="3"/>
      <c r="I115" s="3"/>
      <c r="J115" s="3"/>
      <c r="L115" s="19"/>
      <c r="M115" s="19"/>
    </row>
    <row r="116" spans="2:14" ht="22.5" customHeight="1" x14ac:dyDescent="0.35">
      <c r="B116" s="3"/>
      <c r="C116" s="3"/>
      <c r="D116" s="3"/>
      <c r="F116" s="3"/>
      <c r="G116" s="3"/>
      <c r="H116" s="3"/>
      <c r="I116" s="3"/>
      <c r="J116" s="3"/>
      <c r="L116" s="19"/>
      <c r="M116" s="19"/>
    </row>
    <row r="117" spans="2:14" ht="22.5" customHeight="1" x14ac:dyDescent="0.35">
      <c r="B117" s="3"/>
      <c r="C117" s="3"/>
      <c r="D117" s="3"/>
      <c r="F117" s="3"/>
      <c r="G117" s="3"/>
      <c r="H117" s="3"/>
      <c r="I117" s="3"/>
      <c r="J117" s="3"/>
      <c r="L117" s="19"/>
      <c r="M117" s="19"/>
    </row>
    <row r="118" spans="2:14" ht="22.5" customHeight="1" x14ac:dyDescent="0.35">
      <c r="L118" s="19"/>
      <c r="M118" s="19"/>
    </row>
    <row r="119" spans="2:14" ht="22.5" customHeight="1" x14ac:dyDescent="0.35">
      <c r="L119" s="19"/>
      <c r="M119" s="19"/>
    </row>
    <row r="120" spans="2:14" ht="22.5" customHeight="1" x14ac:dyDescent="0.35">
      <c r="G120" s="26"/>
      <c r="L120" s="19"/>
      <c r="M120" s="19"/>
    </row>
    <row r="121" spans="2:14" ht="22.5" customHeight="1" x14ac:dyDescent="0.35">
      <c r="L121" s="19"/>
      <c r="M121" s="19"/>
    </row>
    <row r="122" spans="2:14" ht="22.5" customHeight="1" x14ac:dyDescent="0.35">
      <c r="L122" s="19"/>
      <c r="M122" s="21"/>
      <c r="N122" s="11"/>
    </row>
    <row r="123" spans="2:14" ht="22.5" customHeight="1" x14ac:dyDescent="0.35">
      <c r="G123" s="26"/>
      <c r="L123" s="19"/>
      <c r="M123" s="19"/>
    </row>
    <row r="124" spans="2:14" ht="22.5" customHeight="1" x14ac:dyDescent="0.35">
      <c r="L124" s="19"/>
      <c r="M124" s="19"/>
    </row>
    <row r="125" spans="2:14" ht="22.5" customHeight="1" x14ac:dyDescent="0.35">
      <c r="L125" s="19"/>
      <c r="M125" s="19"/>
    </row>
    <row r="126" spans="2:14" ht="22.5" customHeight="1" x14ac:dyDescent="0.35">
      <c r="G126" s="4"/>
      <c r="L126" s="19"/>
      <c r="M126" s="19"/>
    </row>
    <row r="127" spans="2:14" ht="22.5" customHeight="1" x14ac:dyDescent="0.35">
      <c r="H127" s="10"/>
      <c r="L127" s="19"/>
      <c r="M127" s="19"/>
    </row>
    <row r="128" spans="2:14" ht="22.5" customHeight="1" x14ac:dyDescent="0.35">
      <c r="L128" s="19"/>
      <c r="M128" s="19"/>
    </row>
    <row r="129" spans="1:14" ht="22.5" customHeight="1" x14ac:dyDescent="0.35">
      <c r="L129" s="19"/>
      <c r="M129" s="19"/>
    </row>
    <row r="130" spans="1:14" s="9" customFormat="1" ht="22.5" customHeight="1" x14ac:dyDescent="0.35">
      <c r="A130" s="52"/>
      <c r="B130" s="37"/>
      <c r="C130" s="37"/>
      <c r="D130" s="37"/>
      <c r="E130" s="5"/>
      <c r="L130" s="20"/>
      <c r="M130" s="20"/>
    </row>
    <row r="131" spans="1:14" s="9" customFormat="1" ht="22.5" customHeight="1" x14ac:dyDescent="0.5">
      <c r="A131" s="53"/>
      <c r="E131" s="5"/>
      <c r="H131" s="28"/>
      <c r="L131" s="20"/>
      <c r="M131" s="20"/>
    </row>
    <row r="132" spans="1:14" s="9" customFormat="1" ht="22.5" customHeight="1" x14ac:dyDescent="0.5">
      <c r="A132" s="50"/>
      <c r="B132" s="29"/>
      <c r="C132" s="29"/>
      <c r="D132" s="29"/>
      <c r="E132" s="5"/>
      <c r="L132" s="20"/>
      <c r="M132" s="20"/>
    </row>
    <row r="133" spans="1:14" s="9" customFormat="1" ht="22.5" customHeight="1" x14ac:dyDescent="0.35">
      <c r="A133" s="53"/>
      <c r="E133" s="5"/>
      <c r="H133" s="4"/>
      <c r="L133" s="20"/>
      <c r="M133" s="20"/>
    </row>
    <row r="134" spans="1:14" s="9" customFormat="1" ht="22.5" customHeight="1" x14ac:dyDescent="0.35">
      <c r="A134" s="53"/>
      <c r="E134" s="5"/>
      <c r="H134" s="5"/>
      <c r="J134" s="18"/>
      <c r="L134" s="20"/>
      <c r="M134" s="20"/>
    </row>
    <row r="135" spans="1:14" s="9" customFormat="1" ht="22.5" customHeight="1" x14ac:dyDescent="0.35">
      <c r="A135" s="53"/>
      <c r="E135" s="5"/>
      <c r="H135" s="4"/>
      <c r="L135" s="20"/>
      <c r="M135" s="20"/>
    </row>
    <row r="136" spans="1:14" s="9" customFormat="1" ht="22.5" customHeight="1" x14ac:dyDescent="0.35">
      <c r="A136" s="53"/>
      <c r="E136" s="5"/>
      <c r="H136" s="5"/>
      <c r="J136" s="18"/>
      <c r="L136" s="20"/>
      <c r="M136" s="20"/>
    </row>
    <row r="137" spans="1:14" s="9" customFormat="1" ht="22.5" customHeight="1" x14ac:dyDescent="0.35">
      <c r="A137" s="53"/>
      <c r="E137" s="5"/>
      <c r="H137" s="4"/>
      <c r="L137" s="20"/>
      <c r="M137" s="20"/>
    </row>
    <row r="138" spans="1:14" s="9" customFormat="1" ht="22.5" customHeight="1" x14ac:dyDescent="0.35">
      <c r="A138" s="53"/>
      <c r="E138" s="5"/>
      <c r="H138" s="5"/>
      <c r="J138" s="18"/>
      <c r="L138" s="20"/>
      <c r="M138" s="23"/>
    </row>
    <row r="139" spans="1:14" s="9" customFormat="1" ht="22.5" customHeight="1" x14ac:dyDescent="0.35">
      <c r="A139" s="50"/>
      <c r="B139" s="17"/>
      <c r="C139" s="17"/>
      <c r="D139" s="17"/>
      <c r="E139" s="35"/>
      <c r="H139" s="25"/>
      <c r="J139" s="17"/>
      <c r="L139" s="20"/>
      <c r="M139" s="20"/>
      <c r="N139" s="12"/>
    </row>
    <row r="140" spans="1:14" s="9" customFormat="1" ht="22.5" customHeight="1" x14ac:dyDescent="0.35">
      <c r="A140" s="50"/>
      <c r="B140" s="17"/>
      <c r="C140" s="17"/>
      <c r="D140" s="17"/>
      <c r="E140" s="5"/>
      <c r="L140" s="20"/>
      <c r="M140" s="20"/>
      <c r="N140" s="12"/>
    </row>
    <row r="141" spans="1:14" s="9" customFormat="1" ht="22.5" customHeight="1" x14ac:dyDescent="0.35">
      <c r="A141" s="53"/>
      <c r="E141" s="5"/>
      <c r="H141" s="38"/>
      <c r="I141" s="39"/>
      <c r="J141" s="25"/>
      <c r="L141" s="24"/>
      <c r="M141" s="20"/>
      <c r="N141" s="12"/>
    </row>
    <row r="142" spans="1:14" s="9" customFormat="1" ht="22.5" customHeight="1" x14ac:dyDescent="0.35">
      <c r="A142" s="53"/>
      <c r="E142" s="5"/>
      <c r="L142" s="20"/>
      <c r="M142" s="20"/>
    </row>
    <row r="143" spans="1:14" s="9" customFormat="1" ht="22.5" customHeight="1" x14ac:dyDescent="0.35">
      <c r="A143" s="53"/>
      <c r="E143" s="5"/>
      <c r="H143" s="38"/>
      <c r="I143" s="39"/>
      <c r="J143" s="25"/>
      <c r="L143" s="24"/>
      <c r="M143" s="20"/>
    </row>
    <row r="144" spans="1:14" s="9" customFormat="1" ht="22.5" customHeight="1" x14ac:dyDescent="0.35">
      <c r="A144" s="53"/>
      <c r="E144" s="5"/>
      <c r="L144" s="20"/>
      <c r="M144" s="20"/>
    </row>
    <row r="145" spans="1:13" s="9" customFormat="1" ht="22.5" customHeight="1" x14ac:dyDescent="0.35">
      <c r="A145" s="53"/>
      <c r="E145" s="5"/>
      <c r="H145" s="38"/>
      <c r="I145" s="39"/>
      <c r="J145" s="4"/>
      <c r="L145" s="20"/>
      <c r="M145" s="20"/>
    </row>
    <row r="146" spans="1:13" s="9" customFormat="1" ht="22.5" customHeight="1" x14ac:dyDescent="0.35">
      <c r="A146" s="53"/>
      <c r="E146" s="5"/>
      <c r="L146" s="20"/>
      <c r="M146" s="20"/>
    </row>
    <row r="147" spans="1:13" s="9" customFormat="1" ht="22.5" customHeight="1" x14ac:dyDescent="0.5">
      <c r="A147" s="53"/>
      <c r="E147" s="5"/>
      <c r="H147" s="28"/>
      <c r="L147" s="20"/>
      <c r="M147" s="20"/>
    </row>
    <row r="148" spans="1:13" s="9" customFormat="1" ht="22.5" customHeight="1" x14ac:dyDescent="0.5">
      <c r="A148" s="50"/>
      <c r="B148" s="29"/>
      <c r="C148" s="29"/>
      <c r="D148" s="29"/>
      <c r="E148" s="5"/>
      <c r="L148" s="20"/>
      <c r="M148" s="20"/>
    </row>
    <row r="149" spans="1:13" s="9" customFormat="1" ht="22.5" customHeight="1" x14ac:dyDescent="0.35">
      <c r="A149" s="53"/>
      <c r="E149" s="5"/>
      <c r="H149" s="40"/>
      <c r="L149" s="20"/>
      <c r="M149" s="20"/>
    </row>
    <row r="150" spans="1:13" s="9" customFormat="1" ht="22.5" customHeight="1" x14ac:dyDescent="0.35">
      <c r="A150" s="53"/>
      <c r="E150" s="5"/>
      <c r="H150" s="16"/>
      <c r="J150" s="16"/>
      <c r="L150" s="20"/>
      <c r="M150" s="20"/>
    </row>
    <row r="151" spans="1:13" s="9" customFormat="1" ht="22.5" customHeight="1" x14ac:dyDescent="0.35">
      <c r="A151" s="53"/>
      <c r="E151" s="5"/>
      <c r="H151" s="40"/>
      <c r="J151" s="40"/>
      <c r="L151" s="20"/>
      <c r="M151" s="20"/>
    </row>
    <row r="152" spans="1:13" s="9" customFormat="1" ht="22.5" customHeight="1" x14ac:dyDescent="0.35">
      <c r="A152" s="53"/>
      <c r="E152" s="5"/>
      <c r="L152" s="20"/>
      <c r="M152" s="20"/>
    </row>
    <row r="153" spans="1:13" s="9" customFormat="1" ht="22.5" customHeight="1" x14ac:dyDescent="0.35">
      <c r="A153" s="53"/>
      <c r="E153" s="5"/>
      <c r="H153" s="40"/>
      <c r="J153" s="40"/>
      <c r="L153" s="20"/>
      <c r="M153" s="20"/>
    </row>
    <row r="154" spans="1:13" s="9" customFormat="1" ht="22.5" customHeight="1" x14ac:dyDescent="0.35">
      <c r="A154" s="53"/>
      <c r="E154" s="5"/>
      <c r="L154" s="20"/>
      <c r="M154" s="20"/>
    </row>
    <row r="155" spans="1:13" s="9" customFormat="1" ht="22.5" customHeight="1" x14ac:dyDescent="0.35">
      <c r="A155" s="53"/>
      <c r="E155" s="5"/>
      <c r="H155" s="40"/>
      <c r="J155" s="40"/>
      <c r="L155" s="20"/>
      <c r="M155" s="20"/>
    </row>
    <row r="156" spans="1:13" s="9" customFormat="1" ht="22.5" customHeight="1" x14ac:dyDescent="0.35">
      <c r="A156" s="53"/>
      <c r="E156" s="5"/>
      <c r="L156" s="20"/>
      <c r="M156" s="20"/>
    </row>
    <row r="157" spans="1:13" s="9" customFormat="1" ht="22.5" customHeight="1" x14ac:dyDescent="0.5">
      <c r="A157" s="53"/>
      <c r="E157" s="5"/>
      <c r="H157" s="28"/>
      <c r="L157" s="20"/>
      <c r="M157" s="20"/>
    </row>
    <row r="158" spans="1:13" s="9" customFormat="1" ht="22.5" customHeight="1" x14ac:dyDescent="0.35">
      <c r="A158" s="53"/>
      <c r="E158" s="5"/>
      <c r="L158" s="20"/>
      <c r="M158" s="20"/>
    </row>
    <row r="159" spans="1:13" s="9" customFormat="1" ht="22.5" customHeight="1" x14ac:dyDescent="0.35">
      <c r="A159" s="53"/>
      <c r="E159" s="5"/>
      <c r="H159" s="41"/>
      <c r="I159" s="42"/>
      <c r="J159" s="41"/>
      <c r="K159" s="42"/>
      <c r="L159" s="20"/>
      <c r="M159" s="20"/>
    </row>
    <row r="160" spans="1:13" s="9" customFormat="1" ht="22.5" customHeight="1" x14ac:dyDescent="0.35">
      <c r="A160" s="53"/>
      <c r="B160" s="39"/>
      <c r="C160" s="39"/>
      <c r="D160" s="39"/>
      <c r="E160" s="5"/>
      <c r="F160" s="39"/>
      <c r="G160" s="39"/>
      <c r="H160" s="17"/>
      <c r="J160" s="17"/>
      <c r="L160" s="20"/>
      <c r="M160" s="20"/>
    </row>
    <row r="161" spans="1:13" s="9" customFormat="1" ht="22.5" customHeight="1" x14ac:dyDescent="0.35">
      <c r="A161" s="53"/>
      <c r="E161" s="5"/>
      <c r="L161" s="20"/>
      <c r="M161" s="20"/>
    </row>
    <row r="162" spans="1:13" s="9" customFormat="1" ht="22.5" customHeight="1" x14ac:dyDescent="0.35">
      <c r="A162" s="53"/>
      <c r="E162" s="5"/>
      <c r="H162" s="13"/>
      <c r="J162" s="13"/>
      <c r="L162" s="20"/>
      <c r="M162" s="20"/>
    </row>
    <row r="163" spans="1:13" s="9" customFormat="1" ht="22.5" customHeight="1" x14ac:dyDescent="0.35">
      <c r="A163" s="53"/>
      <c r="E163" s="5"/>
      <c r="H163" s="41"/>
      <c r="I163" s="43"/>
      <c r="J163" s="41"/>
      <c r="K163" s="43"/>
      <c r="L163" s="20"/>
      <c r="M163" s="20"/>
    </row>
    <row r="164" spans="1:13" s="9" customFormat="1" ht="22.5" customHeight="1" x14ac:dyDescent="0.35">
      <c r="A164" s="53"/>
      <c r="B164" s="39"/>
      <c r="C164" s="39"/>
      <c r="D164" s="39"/>
      <c r="E164" s="5"/>
      <c r="F164" s="39"/>
      <c r="G164" s="39"/>
      <c r="H164" s="13"/>
      <c r="J164" s="13"/>
      <c r="L164" s="20"/>
      <c r="M164" s="20"/>
    </row>
    <row r="165" spans="1:13" s="9" customFormat="1" ht="22.5" customHeight="1" x14ac:dyDescent="0.35">
      <c r="A165" s="53"/>
      <c r="E165" s="5"/>
      <c r="H165" s="41"/>
      <c r="I165" s="43"/>
      <c r="J165" s="41"/>
      <c r="K165" s="43"/>
      <c r="L165" s="20"/>
      <c r="M165" s="20"/>
    </row>
    <row r="166" spans="1:13" s="9" customFormat="1" ht="22.5" customHeight="1" x14ac:dyDescent="0.35">
      <c r="A166" s="53"/>
      <c r="B166" s="39"/>
      <c r="C166" s="39"/>
      <c r="D166" s="39"/>
      <c r="E166" s="5"/>
      <c r="F166" s="39"/>
      <c r="G166" s="39"/>
      <c r="H166" s="40"/>
      <c r="J166" s="40"/>
      <c r="L166" s="20"/>
      <c r="M166" s="20"/>
    </row>
    <row r="167" spans="1:13" s="9" customFormat="1" ht="22.5" customHeight="1" x14ac:dyDescent="0.35">
      <c r="A167" s="53"/>
      <c r="E167" s="5"/>
      <c r="L167" s="20"/>
      <c r="M167" s="20"/>
    </row>
    <row r="168" spans="1:13" s="9" customFormat="1" ht="22.5" customHeight="1" x14ac:dyDescent="0.35">
      <c r="A168" s="53"/>
      <c r="E168" s="5"/>
      <c r="H168" s="40"/>
      <c r="J168" s="40"/>
      <c r="L168" s="20"/>
      <c r="M168" s="20"/>
    </row>
    <row r="169" spans="1:13" s="9" customFormat="1" ht="22.5" customHeight="1" x14ac:dyDescent="0.35">
      <c r="A169" s="53"/>
      <c r="E169" s="5"/>
      <c r="H169" s="43"/>
      <c r="I169" s="43"/>
      <c r="J169" s="43"/>
      <c r="K169" s="43"/>
      <c r="L169" s="20"/>
      <c r="M169" s="20"/>
    </row>
    <row r="170" spans="1:13" s="9" customFormat="1" ht="22.5" customHeight="1" x14ac:dyDescent="0.35">
      <c r="A170" s="53"/>
      <c r="B170" s="39"/>
      <c r="C170" s="39"/>
      <c r="D170" s="39"/>
      <c r="E170" s="5"/>
      <c r="F170" s="39"/>
      <c r="G170" s="39"/>
      <c r="H170" s="40"/>
      <c r="J170" s="40"/>
      <c r="L170" s="20"/>
      <c r="M170" s="20"/>
    </row>
    <row r="171" spans="1:13" s="9" customFormat="1" ht="22.5" customHeight="1" x14ac:dyDescent="0.35">
      <c r="A171" s="53"/>
      <c r="E171" s="5"/>
      <c r="L171" s="20"/>
      <c r="M171" s="20"/>
    </row>
    <row r="172" spans="1:13" s="9" customFormat="1" ht="22.5" customHeight="1" x14ac:dyDescent="0.35">
      <c r="A172" s="53"/>
      <c r="E172" s="5"/>
      <c r="H172" s="27"/>
      <c r="L172" s="20"/>
      <c r="M172" s="20"/>
    </row>
    <row r="173" spans="1:13" s="9" customFormat="1" ht="22.5" customHeight="1" x14ac:dyDescent="0.35">
      <c r="A173" s="53"/>
      <c r="E173" s="5"/>
      <c r="H173" s="17"/>
      <c r="L173" s="20"/>
      <c r="M173" s="20"/>
    </row>
    <row r="174" spans="1:13" s="9" customFormat="1" ht="22.5" customHeight="1" x14ac:dyDescent="0.35">
      <c r="A174" s="53"/>
      <c r="E174" s="5"/>
      <c r="H174" s="17"/>
      <c r="L174" s="20"/>
      <c r="M174" s="20"/>
    </row>
    <row r="175" spans="1:13" s="9" customFormat="1" ht="22.5" customHeight="1" x14ac:dyDescent="0.35">
      <c r="A175" s="53"/>
      <c r="E175" s="5"/>
      <c r="L175" s="20"/>
      <c r="M175" s="20"/>
    </row>
    <row r="176" spans="1:13" s="9" customFormat="1" ht="22.5" customHeight="1" x14ac:dyDescent="0.35">
      <c r="A176" s="53"/>
      <c r="E176" s="5"/>
      <c r="L176" s="20"/>
      <c r="M176" s="20"/>
    </row>
    <row r="177" spans="1:13" s="9" customFormat="1" ht="22.5" customHeight="1" x14ac:dyDescent="0.35">
      <c r="A177" s="53"/>
      <c r="E177" s="5"/>
      <c r="L177" s="20"/>
      <c r="M177" s="20"/>
    </row>
    <row r="178" spans="1:13" s="9" customFormat="1" ht="22.5" customHeight="1" x14ac:dyDescent="0.35">
      <c r="A178" s="50"/>
      <c r="B178" s="34"/>
      <c r="C178" s="34"/>
      <c r="D178" s="34"/>
      <c r="E178" s="5"/>
      <c r="L178" s="20"/>
      <c r="M178" s="20"/>
    </row>
    <row r="179" spans="1:13" s="9" customFormat="1" ht="22.5" customHeight="1" x14ac:dyDescent="0.35">
      <c r="A179" s="50"/>
      <c r="B179" s="34"/>
      <c r="C179" s="34"/>
      <c r="D179" s="34"/>
      <c r="E179" s="5"/>
      <c r="F179" s="34"/>
      <c r="G179" s="34"/>
      <c r="J179" s="34"/>
      <c r="L179" s="20"/>
      <c r="M179" s="20"/>
    </row>
    <row r="180" spans="1:13" s="9" customFormat="1" ht="22.5" customHeight="1" x14ac:dyDescent="0.35">
      <c r="A180" s="53"/>
      <c r="E180" s="5"/>
      <c r="L180" s="20"/>
      <c r="M180" s="20"/>
    </row>
    <row r="181" spans="1:13" s="9" customFormat="1" ht="22.5" customHeight="1" x14ac:dyDescent="0.35">
      <c r="A181" s="50"/>
      <c r="B181" s="17"/>
      <c r="C181" s="17"/>
      <c r="D181" s="17"/>
      <c r="E181" s="32"/>
      <c r="J181" s="12"/>
      <c r="L181" s="20"/>
      <c r="M181" s="20"/>
    </row>
    <row r="182" spans="1:13" s="9" customFormat="1" ht="22.5" customHeight="1" x14ac:dyDescent="0.35">
      <c r="A182" s="50"/>
      <c r="B182" s="17"/>
      <c r="C182" s="17"/>
      <c r="D182" s="17"/>
      <c r="E182" s="32"/>
      <c r="J182" s="12"/>
      <c r="L182" s="20"/>
      <c r="M182" s="20"/>
    </row>
    <row r="183" spans="1:13" s="9" customFormat="1" ht="22.5" customHeight="1" x14ac:dyDescent="0.35">
      <c r="A183" s="53"/>
      <c r="E183" s="5"/>
      <c r="L183" s="20"/>
      <c r="M183" s="20"/>
    </row>
    <row r="184" spans="1:13" s="9" customFormat="1" ht="22.5" customHeight="1" x14ac:dyDescent="0.35">
      <c r="A184" s="53"/>
      <c r="E184" s="5"/>
      <c r="L184" s="20"/>
      <c r="M184" s="20"/>
    </row>
    <row r="185" spans="1:13" s="9" customFormat="1" ht="22.5" customHeight="1" x14ac:dyDescent="0.35">
      <c r="A185" s="53"/>
      <c r="E185" s="34"/>
      <c r="L185" s="20"/>
      <c r="M185" s="20"/>
    </row>
    <row r="186" spans="1:13" s="9" customFormat="1" ht="22.5" customHeight="1" x14ac:dyDescent="0.35">
      <c r="A186" s="53"/>
      <c r="E186" s="5"/>
      <c r="L186" s="20"/>
      <c r="M186" s="20"/>
    </row>
    <row r="187" spans="1:13" s="9" customFormat="1" ht="22.5" customHeight="1" x14ac:dyDescent="0.35">
      <c r="A187" s="50"/>
      <c r="B187" s="17"/>
      <c r="C187" s="17"/>
      <c r="D187" s="17"/>
      <c r="E187" s="32"/>
      <c r="J187" s="12"/>
    </row>
    <row r="188" spans="1:13" s="9" customFormat="1" ht="22.5" customHeight="1" x14ac:dyDescent="0.35">
      <c r="A188" s="50"/>
      <c r="B188" s="17"/>
      <c r="C188" s="17"/>
      <c r="D188" s="17"/>
      <c r="E188" s="32"/>
      <c r="J188" s="12"/>
    </row>
    <row r="189" spans="1:13" s="9" customFormat="1" ht="22.5" customHeight="1" x14ac:dyDescent="0.35">
      <c r="A189" s="53"/>
      <c r="E189" s="5"/>
    </row>
    <row r="190" spans="1:13" s="9" customFormat="1" ht="22.5" customHeight="1" x14ac:dyDescent="0.35">
      <c r="A190" s="53"/>
      <c r="E190" s="5"/>
    </row>
    <row r="191" spans="1:13" s="9" customFormat="1" ht="22.5" customHeight="1" x14ac:dyDescent="0.35">
      <c r="A191" s="53"/>
      <c r="E191" s="5"/>
    </row>
    <row r="192" spans="1:13" s="9" customFormat="1" ht="22.5" customHeight="1" x14ac:dyDescent="0.35">
      <c r="A192" s="53"/>
      <c r="E192" s="5"/>
    </row>
    <row r="193" spans="1:10" s="9" customFormat="1" ht="22.5" customHeight="1" x14ac:dyDescent="0.35">
      <c r="A193" s="50"/>
      <c r="B193" s="17"/>
      <c r="C193" s="17"/>
      <c r="D193" s="17"/>
      <c r="E193" s="32"/>
      <c r="J193" s="12"/>
    </row>
    <row r="194" spans="1:10" s="9" customFormat="1" ht="22.5" customHeight="1" x14ac:dyDescent="0.35">
      <c r="A194" s="50"/>
      <c r="B194" s="17"/>
      <c r="C194" s="17"/>
      <c r="D194" s="17"/>
      <c r="E194" s="32"/>
      <c r="J194" s="12"/>
    </row>
    <row r="195" spans="1:10" s="9" customFormat="1" ht="22.5" customHeight="1" x14ac:dyDescent="0.35">
      <c r="A195" s="53"/>
      <c r="E195" s="5"/>
    </row>
    <row r="196" spans="1:10" s="9" customFormat="1" ht="22.5" customHeight="1" x14ac:dyDescent="0.35">
      <c r="A196" s="53"/>
      <c r="E196" s="5"/>
    </row>
    <row r="197" spans="1:10" s="9" customFormat="1" ht="22.5" customHeight="1" x14ac:dyDescent="0.35">
      <c r="A197" s="53"/>
      <c r="E197" s="5"/>
    </row>
    <row r="198" spans="1:10" s="9" customFormat="1" ht="22.5" customHeight="1" x14ac:dyDescent="0.35">
      <c r="A198" s="50"/>
      <c r="B198" s="17"/>
      <c r="C198" s="17"/>
      <c r="D198" s="17"/>
      <c r="E198" s="32"/>
      <c r="J198" s="12"/>
    </row>
    <row r="199" spans="1:10" s="9" customFormat="1" ht="22.5" customHeight="1" x14ac:dyDescent="0.35">
      <c r="A199" s="50"/>
      <c r="B199" s="17"/>
      <c r="C199" s="17"/>
      <c r="D199" s="17"/>
      <c r="E199" s="34"/>
      <c r="H199" s="45"/>
    </row>
    <row r="200" spans="1:10" s="9" customFormat="1" ht="22.5" customHeight="1" x14ac:dyDescent="0.35">
      <c r="A200" s="53"/>
      <c r="E200" s="5"/>
    </row>
    <row r="201" spans="1:10" s="9" customFormat="1" ht="22.5" customHeight="1" x14ac:dyDescent="0.35">
      <c r="A201" s="50"/>
      <c r="B201" s="17"/>
      <c r="C201" s="17"/>
      <c r="D201" s="17"/>
      <c r="E201" s="32"/>
      <c r="J201" s="12"/>
    </row>
    <row r="202" spans="1:10" s="9" customFormat="1" ht="22.5" customHeight="1" x14ac:dyDescent="0.35">
      <c r="A202" s="50"/>
      <c r="B202" s="17"/>
      <c r="C202" s="17"/>
      <c r="D202" s="17"/>
      <c r="E202" s="34"/>
    </row>
    <row r="203" spans="1:10" s="9" customFormat="1" ht="22.5" customHeight="1" x14ac:dyDescent="0.35">
      <c r="A203" s="53"/>
      <c r="E203" s="5"/>
    </row>
    <row r="204" spans="1:10" s="9" customFormat="1" ht="22.5" customHeight="1" x14ac:dyDescent="0.35">
      <c r="A204" s="50"/>
      <c r="B204" s="17"/>
      <c r="C204" s="17"/>
      <c r="D204" s="17"/>
      <c r="E204" s="32"/>
      <c r="J204" s="12"/>
    </row>
    <row r="205" spans="1:10" s="9" customFormat="1" ht="22.5" customHeight="1" x14ac:dyDescent="0.35">
      <c r="A205" s="50"/>
      <c r="B205" s="17"/>
      <c r="C205" s="17"/>
      <c r="D205" s="17"/>
      <c r="E205" s="34"/>
    </row>
    <row r="206" spans="1:10" s="9" customFormat="1" ht="22.5" customHeight="1" x14ac:dyDescent="0.35">
      <c r="A206" s="53"/>
      <c r="E206" s="5"/>
    </row>
    <row r="207" spans="1:10" s="9" customFormat="1" ht="22.5" customHeight="1" x14ac:dyDescent="0.35">
      <c r="A207" s="50"/>
      <c r="B207" s="17"/>
      <c r="C207" s="17"/>
      <c r="D207" s="17"/>
      <c r="E207" s="32"/>
      <c r="J207" s="12"/>
    </row>
    <row r="208" spans="1:10" s="9" customFormat="1" ht="22.5" customHeight="1" x14ac:dyDescent="0.35">
      <c r="A208" s="50"/>
      <c r="B208" s="17"/>
      <c r="C208" s="17"/>
      <c r="D208" s="17"/>
      <c r="E208" s="5"/>
    </row>
    <row r="209" spans="1:10" s="9" customFormat="1" ht="22.5" customHeight="1" x14ac:dyDescent="0.35">
      <c r="A209" s="53"/>
      <c r="E209" s="5"/>
    </row>
    <row r="210" spans="1:10" s="9" customFormat="1" ht="22.5" customHeight="1" x14ac:dyDescent="0.35">
      <c r="A210" s="50"/>
      <c r="B210" s="17"/>
      <c r="C210" s="17"/>
      <c r="D210" s="17"/>
      <c r="E210" s="32"/>
      <c r="J210" s="12"/>
    </row>
    <row r="211" spans="1:10" s="9" customFormat="1" ht="22.5" customHeight="1" x14ac:dyDescent="0.35">
      <c r="A211" s="53"/>
      <c r="E211" s="5"/>
    </row>
    <row r="212" spans="1:10" s="9" customFormat="1" ht="22.5" customHeight="1" x14ac:dyDescent="0.35">
      <c r="A212" s="53"/>
      <c r="E212" s="5"/>
    </row>
    <row r="213" spans="1:10" s="9" customFormat="1" ht="22.5" customHeight="1" x14ac:dyDescent="0.35">
      <c r="A213" s="50"/>
      <c r="B213" s="17"/>
      <c r="C213" s="17"/>
      <c r="D213" s="17"/>
      <c r="E213" s="32"/>
      <c r="J213" s="12"/>
    </row>
    <row r="214" spans="1:10" s="9" customFormat="1" ht="22.5" customHeight="1" x14ac:dyDescent="0.35">
      <c r="A214" s="50"/>
      <c r="B214" s="17"/>
      <c r="C214" s="17"/>
      <c r="D214" s="17"/>
      <c r="E214" s="5"/>
      <c r="J214" s="12"/>
    </row>
    <row r="215" spans="1:10" s="9" customFormat="1" ht="22.5" customHeight="1" x14ac:dyDescent="0.35">
      <c r="A215" s="53"/>
      <c r="E215" s="34"/>
    </row>
    <row r="216" spans="1:10" s="9" customFormat="1" ht="22.5" customHeight="1" x14ac:dyDescent="0.35">
      <c r="A216" s="53"/>
      <c r="E216" s="5"/>
    </row>
    <row r="217" spans="1:10" s="9" customFormat="1" ht="22.5" customHeight="1" x14ac:dyDescent="0.35">
      <c r="A217" s="50"/>
      <c r="B217" s="17"/>
      <c r="C217" s="17"/>
      <c r="D217" s="17"/>
      <c r="E217" s="32"/>
      <c r="J217" s="12"/>
    </row>
    <row r="218" spans="1:10" s="9" customFormat="1" ht="22.5" customHeight="1" x14ac:dyDescent="0.35">
      <c r="A218" s="53"/>
      <c r="E218" s="5"/>
      <c r="J218" s="12"/>
    </row>
    <row r="219" spans="1:10" s="9" customFormat="1" ht="22.5" customHeight="1" x14ac:dyDescent="0.35">
      <c r="A219" s="50"/>
      <c r="B219" s="17"/>
      <c r="C219" s="17"/>
      <c r="D219" s="17"/>
      <c r="E219" s="5"/>
    </row>
    <row r="220" spans="1:10" s="9" customFormat="1" ht="22.5" customHeight="1" x14ac:dyDescent="0.35">
      <c r="A220" s="53"/>
      <c r="E220" s="5"/>
    </row>
    <row r="221" spans="1:10" s="9" customFormat="1" ht="22.5" customHeight="1" x14ac:dyDescent="0.35">
      <c r="A221" s="50"/>
      <c r="B221" s="17"/>
      <c r="C221" s="17"/>
      <c r="D221" s="17"/>
      <c r="E221" s="32"/>
      <c r="J221" s="12"/>
    </row>
    <row r="222" spans="1:10" s="9" customFormat="1" ht="22.5" customHeight="1" x14ac:dyDescent="0.35">
      <c r="A222" s="53"/>
      <c r="E222" s="5"/>
      <c r="J222" s="12"/>
    </row>
    <row r="223" spans="1:10" s="9" customFormat="1" ht="22.5" customHeight="1" x14ac:dyDescent="0.35">
      <c r="A223" s="53"/>
      <c r="E223" s="5"/>
    </row>
    <row r="224" spans="1:10" s="9" customFormat="1" ht="22.5" customHeight="1" x14ac:dyDescent="0.35">
      <c r="A224" s="53"/>
      <c r="E224" s="5"/>
    </row>
    <row r="225" spans="1:10" s="9" customFormat="1" ht="22.5" customHeight="1" x14ac:dyDescent="0.35">
      <c r="A225" s="50"/>
      <c r="B225" s="17"/>
      <c r="C225" s="17"/>
      <c r="D225" s="17"/>
      <c r="E225" s="32"/>
      <c r="J225" s="12"/>
    </row>
    <row r="226" spans="1:10" s="9" customFormat="1" ht="22.5" customHeight="1" x14ac:dyDescent="0.35">
      <c r="A226" s="53"/>
      <c r="E226" s="5"/>
      <c r="J226" s="12"/>
    </row>
    <row r="227" spans="1:10" s="9" customFormat="1" ht="22.5" customHeight="1" x14ac:dyDescent="0.35">
      <c r="A227" s="53"/>
      <c r="E227" s="5"/>
    </row>
    <row r="228" spans="1:10" s="9" customFormat="1" ht="22.5" customHeight="1" x14ac:dyDescent="0.35">
      <c r="A228" s="53"/>
      <c r="E228" s="5"/>
    </row>
    <row r="229" spans="1:10" s="9" customFormat="1" ht="22.5" customHeight="1" x14ac:dyDescent="0.35">
      <c r="A229" s="50"/>
      <c r="B229" s="17"/>
      <c r="C229" s="17"/>
      <c r="D229" s="17"/>
      <c r="E229" s="5"/>
    </row>
    <row r="230" spans="1:10" s="9" customFormat="1" ht="22.5" customHeight="1" x14ac:dyDescent="0.35">
      <c r="A230" s="53"/>
      <c r="E230" s="5"/>
    </row>
    <row r="231" spans="1:10" s="9" customFormat="1" ht="22.5" customHeight="1" x14ac:dyDescent="0.35">
      <c r="A231" s="50"/>
      <c r="B231" s="17"/>
      <c r="C231" s="17"/>
      <c r="D231" s="17"/>
      <c r="E231" s="5"/>
    </row>
    <row r="232" spans="1:10" s="9" customFormat="1" ht="22.5" customHeight="1" x14ac:dyDescent="0.35">
      <c r="A232" s="53"/>
      <c r="E232" s="5"/>
    </row>
    <row r="233" spans="1:10" s="9" customFormat="1" ht="22.5" customHeight="1" x14ac:dyDescent="0.35">
      <c r="A233" s="53"/>
      <c r="E233" s="5"/>
    </row>
    <row r="234" spans="1:10" s="9" customFormat="1" ht="22.5" customHeight="1" x14ac:dyDescent="0.35">
      <c r="A234" s="53"/>
      <c r="E234" s="5"/>
    </row>
    <row r="235" spans="1:10" s="9" customFormat="1" ht="22.5" customHeight="1" x14ac:dyDescent="0.35">
      <c r="A235" s="50"/>
      <c r="B235" s="17"/>
      <c r="C235" s="17"/>
      <c r="D235" s="17"/>
      <c r="E235" s="5"/>
    </row>
    <row r="236" spans="1:10" s="9" customFormat="1" ht="22.5" customHeight="1" x14ac:dyDescent="0.35">
      <c r="A236" s="54"/>
      <c r="B236" s="27"/>
      <c r="C236" s="27"/>
      <c r="D236" s="27"/>
      <c r="E236" s="5"/>
    </row>
    <row r="237" spans="1:10" s="9" customFormat="1" ht="22.5" customHeight="1" x14ac:dyDescent="0.35">
      <c r="A237" s="50"/>
      <c r="B237" s="17"/>
      <c r="C237" s="17"/>
      <c r="D237" s="17"/>
      <c r="E237" s="5"/>
    </row>
    <row r="238" spans="1:10" s="9" customFormat="1" ht="22.5" customHeight="1" x14ac:dyDescent="0.35">
      <c r="A238" s="53"/>
      <c r="E238" s="5"/>
    </row>
    <row r="239" spans="1:10" s="9" customFormat="1" ht="22.5" customHeight="1" x14ac:dyDescent="0.35">
      <c r="A239" s="53"/>
      <c r="E239" s="5"/>
    </row>
    <row r="240" spans="1:10" s="9" customFormat="1" ht="22.5" customHeight="1" x14ac:dyDescent="0.35">
      <c r="A240" s="53"/>
      <c r="E240" s="5"/>
    </row>
    <row r="241" spans="1:5" s="9" customFormat="1" ht="22.5" customHeight="1" x14ac:dyDescent="0.35">
      <c r="A241" s="53"/>
      <c r="E241" s="5"/>
    </row>
    <row r="242" spans="1:5" s="9" customFormat="1" ht="22.5" customHeight="1" x14ac:dyDescent="0.35">
      <c r="A242" s="53"/>
      <c r="E242" s="5"/>
    </row>
    <row r="243" spans="1:5" s="9" customFormat="1" ht="22.5" customHeight="1" x14ac:dyDescent="0.35">
      <c r="A243" s="53"/>
      <c r="E243" s="5"/>
    </row>
    <row r="244" spans="1:5" s="9" customFormat="1" ht="22.5" customHeight="1" x14ac:dyDescent="0.35">
      <c r="A244" s="53"/>
      <c r="E244" s="5"/>
    </row>
    <row r="245" spans="1:5" s="9" customFormat="1" ht="22.5" customHeight="1" x14ac:dyDescent="0.35">
      <c r="A245" s="53"/>
      <c r="E245" s="5"/>
    </row>
    <row r="246" spans="1:5" s="9" customFormat="1" ht="22.5" customHeight="1" x14ac:dyDescent="0.35">
      <c r="A246" s="53"/>
      <c r="E246" s="5"/>
    </row>
    <row r="247" spans="1:5" s="9" customFormat="1" ht="22.5" customHeight="1" x14ac:dyDescent="0.35">
      <c r="A247" s="53"/>
      <c r="E247" s="5"/>
    </row>
    <row r="248" spans="1:5" s="9" customFormat="1" ht="22.5" customHeight="1" x14ac:dyDescent="0.35">
      <c r="A248" s="53"/>
      <c r="E248" s="5"/>
    </row>
    <row r="249" spans="1:5" s="9" customFormat="1" ht="22.5" customHeight="1" x14ac:dyDescent="0.35">
      <c r="A249" s="53"/>
      <c r="E249" s="5"/>
    </row>
    <row r="250" spans="1:5" s="9" customFormat="1" ht="22.5" customHeight="1" x14ac:dyDescent="0.35">
      <c r="A250" s="53"/>
      <c r="E250" s="5"/>
    </row>
    <row r="251" spans="1:5" s="9" customFormat="1" ht="22.5" customHeight="1" x14ac:dyDescent="0.35">
      <c r="A251" s="53"/>
      <c r="E251" s="5"/>
    </row>
    <row r="252" spans="1:5" s="9" customFormat="1" ht="22.5" customHeight="1" x14ac:dyDescent="0.35">
      <c r="A252" s="53"/>
      <c r="E252" s="5"/>
    </row>
    <row r="253" spans="1:5" s="9" customFormat="1" ht="22.5" customHeight="1" x14ac:dyDescent="0.35">
      <c r="A253" s="53"/>
      <c r="E253" s="5"/>
    </row>
    <row r="254" spans="1:5" s="9" customFormat="1" ht="22.5" customHeight="1" x14ac:dyDescent="0.35">
      <c r="A254" s="53"/>
      <c r="E254" s="5"/>
    </row>
    <row r="255" spans="1:5" s="9" customFormat="1" ht="22.5" customHeight="1" x14ac:dyDescent="0.35">
      <c r="A255" s="53"/>
      <c r="E255" s="5"/>
    </row>
    <row r="256" spans="1:5" s="9" customFormat="1" ht="22.5" customHeight="1" x14ac:dyDescent="0.35">
      <c r="A256" s="53"/>
      <c r="E256" s="5"/>
    </row>
    <row r="257" spans="1:5" s="9" customFormat="1" ht="22.5" customHeight="1" x14ac:dyDescent="0.35">
      <c r="A257" s="53"/>
      <c r="E257" s="5"/>
    </row>
    <row r="258" spans="1:5" s="9" customFormat="1" ht="22.5" customHeight="1" x14ac:dyDescent="0.35">
      <c r="A258" s="53"/>
      <c r="E258" s="5"/>
    </row>
    <row r="259" spans="1:5" s="9" customFormat="1" ht="22.5" customHeight="1" x14ac:dyDescent="0.35">
      <c r="A259" s="53"/>
      <c r="E259" s="5"/>
    </row>
    <row r="260" spans="1:5" s="9" customFormat="1" ht="22.5" customHeight="1" x14ac:dyDescent="0.35">
      <c r="A260" s="53"/>
      <c r="E260" s="5"/>
    </row>
    <row r="261" spans="1:5" s="9" customFormat="1" ht="22.5" customHeight="1" x14ac:dyDescent="0.35">
      <c r="A261" s="53"/>
      <c r="E261" s="5"/>
    </row>
    <row r="262" spans="1:5" s="9" customFormat="1" ht="22.5" customHeight="1" x14ac:dyDescent="0.35">
      <c r="A262" s="53"/>
      <c r="E262" s="5"/>
    </row>
    <row r="263" spans="1:5" s="9" customFormat="1" ht="22.5" customHeight="1" x14ac:dyDescent="0.35">
      <c r="A263" s="53"/>
      <c r="E263" s="5"/>
    </row>
    <row r="264" spans="1:5" s="9" customFormat="1" ht="22.5" customHeight="1" x14ac:dyDescent="0.35">
      <c r="A264" s="53"/>
      <c r="E264" s="5"/>
    </row>
    <row r="265" spans="1:5" s="9" customFormat="1" ht="22.5" customHeight="1" x14ac:dyDescent="0.35">
      <c r="A265" s="53"/>
      <c r="E265" s="5"/>
    </row>
    <row r="266" spans="1:5" s="9" customFormat="1" ht="22.5" customHeight="1" x14ac:dyDescent="0.35">
      <c r="A266" s="53"/>
      <c r="E266" s="5"/>
    </row>
    <row r="267" spans="1:5" s="9" customFormat="1" ht="22.5" customHeight="1" x14ac:dyDescent="0.35">
      <c r="A267" s="53"/>
      <c r="E267" s="5"/>
    </row>
    <row r="268" spans="1:5" s="9" customFormat="1" ht="22.5" customHeight="1" x14ac:dyDescent="0.35">
      <c r="A268" s="53"/>
      <c r="E268" s="5"/>
    </row>
    <row r="269" spans="1:5" s="9" customFormat="1" ht="22.5" customHeight="1" x14ac:dyDescent="0.35">
      <c r="A269" s="53"/>
      <c r="E269" s="5"/>
    </row>
    <row r="270" spans="1:5" s="9" customFormat="1" ht="22.5" customHeight="1" x14ac:dyDescent="0.35">
      <c r="A270" s="53"/>
      <c r="E270" s="5"/>
    </row>
    <row r="271" spans="1:5" s="9" customFormat="1" ht="22.5" customHeight="1" x14ac:dyDescent="0.35">
      <c r="A271" s="53"/>
      <c r="E271" s="5"/>
    </row>
    <row r="272" spans="1:5" s="9" customFormat="1" ht="22.5" customHeight="1" x14ac:dyDescent="0.35">
      <c r="A272" s="53"/>
      <c r="E272" s="5"/>
    </row>
    <row r="273" spans="1:5" s="9" customFormat="1" ht="22.5" customHeight="1" x14ac:dyDescent="0.35">
      <c r="A273" s="53"/>
      <c r="E273" s="5"/>
    </row>
    <row r="274" spans="1:5" s="9" customFormat="1" ht="22.5" customHeight="1" x14ac:dyDescent="0.35">
      <c r="A274" s="53"/>
      <c r="E274" s="5"/>
    </row>
    <row r="275" spans="1:5" s="9" customFormat="1" ht="22.5" customHeight="1" x14ac:dyDescent="0.35">
      <c r="A275" s="53"/>
      <c r="E275" s="5"/>
    </row>
    <row r="276" spans="1:5" s="9" customFormat="1" ht="22.5" customHeight="1" x14ac:dyDescent="0.35">
      <c r="A276" s="53"/>
      <c r="E276" s="5"/>
    </row>
    <row r="277" spans="1:5" s="9" customFormat="1" ht="22.5" customHeight="1" x14ac:dyDescent="0.35">
      <c r="A277" s="53"/>
      <c r="E277" s="5"/>
    </row>
    <row r="278" spans="1:5" s="9" customFormat="1" ht="22.5" customHeight="1" x14ac:dyDescent="0.35">
      <c r="A278" s="53"/>
      <c r="E278" s="5"/>
    </row>
    <row r="279" spans="1:5" s="9" customFormat="1" ht="22.5" customHeight="1" x14ac:dyDescent="0.35">
      <c r="A279" s="53"/>
      <c r="E279" s="5"/>
    </row>
    <row r="280" spans="1:5" s="9" customFormat="1" ht="22.5" customHeight="1" x14ac:dyDescent="0.35">
      <c r="A280" s="53"/>
      <c r="E280" s="5"/>
    </row>
    <row r="281" spans="1:5" s="9" customFormat="1" ht="22.5" customHeight="1" x14ac:dyDescent="0.35">
      <c r="A281" s="53"/>
      <c r="E281" s="5"/>
    </row>
    <row r="282" spans="1:5" s="9" customFormat="1" ht="22.5" customHeight="1" x14ac:dyDescent="0.35">
      <c r="A282" s="53"/>
      <c r="E282" s="5"/>
    </row>
    <row r="283" spans="1:5" s="9" customFormat="1" ht="22.5" customHeight="1" x14ac:dyDescent="0.35">
      <c r="A283" s="53"/>
      <c r="E283" s="5"/>
    </row>
    <row r="284" spans="1:5" s="9" customFormat="1" ht="22.5" customHeight="1" x14ac:dyDescent="0.35">
      <c r="A284" s="53"/>
      <c r="E284" s="5"/>
    </row>
    <row r="285" spans="1:5" s="9" customFormat="1" ht="22.5" customHeight="1" x14ac:dyDescent="0.35">
      <c r="A285" s="53"/>
      <c r="E285" s="5"/>
    </row>
    <row r="286" spans="1:5" s="9" customFormat="1" ht="22.5" customHeight="1" x14ac:dyDescent="0.35">
      <c r="A286" s="53"/>
      <c r="E286" s="5"/>
    </row>
    <row r="287" spans="1:5" s="9" customFormat="1" ht="22.5" customHeight="1" x14ac:dyDescent="0.35">
      <c r="A287" s="53"/>
      <c r="E287" s="5"/>
    </row>
    <row r="288" spans="1:5" s="9" customFormat="1" ht="22.5" customHeight="1" x14ac:dyDescent="0.35">
      <c r="A288" s="53"/>
      <c r="E288" s="5"/>
    </row>
    <row r="289" spans="1:5" s="9" customFormat="1" ht="22.5" customHeight="1" x14ac:dyDescent="0.35">
      <c r="A289" s="53"/>
      <c r="E289" s="5"/>
    </row>
    <row r="290" spans="1:5" s="9" customFormat="1" ht="22.5" customHeight="1" x14ac:dyDescent="0.35">
      <c r="A290" s="53"/>
      <c r="E290" s="5"/>
    </row>
    <row r="291" spans="1:5" s="9" customFormat="1" ht="22.5" customHeight="1" x14ac:dyDescent="0.35">
      <c r="A291" s="53"/>
      <c r="E291" s="5"/>
    </row>
    <row r="292" spans="1:5" s="9" customFormat="1" ht="22.5" customHeight="1" x14ac:dyDescent="0.35">
      <c r="A292" s="53"/>
      <c r="E292" s="5"/>
    </row>
    <row r="293" spans="1:5" s="9" customFormat="1" ht="22.5" customHeight="1" x14ac:dyDescent="0.35">
      <c r="A293" s="53"/>
      <c r="E293" s="5"/>
    </row>
    <row r="294" spans="1:5" s="9" customFormat="1" ht="22.5" customHeight="1" x14ac:dyDescent="0.35">
      <c r="A294" s="53"/>
      <c r="E294" s="5"/>
    </row>
    <row r="295" spans="1:5" s="9" customFormat="1" ht="22.5" customHeight="1" x14ac:dyDescent="0.35">
      <c r="A295" s="53"/>
      <c r="E295" s="5"/>
    </row>
    <row r="296" spans="1:5" s="9" customFormat="1" ht="22.5" customHeight="1" x14ac:dyDescent="0.35">
      <c r="A296" s="53"/>
      <c r="E296" s="5"/>
    </row>
    <row r="297" spans="1:5" s="9" customFormat="1" ht="22.5" customHeight="1" x14ac:dyDescent="0.35">
      <c r="A297" s="53"/>
      <c r="E297" s="5"/>
    </row>
    <row r="298" spans="1:5" s="9" customFormat="1" ht="22.5" customHeight="1" x14ac:dyDescent="0.35">
      <c r="A298" s="53"/>
      <c r="E298" s="5"/>
    </row>
    <row r="299" spans="1:5" s="9" customFormat="1" ht="22.5" customHeight="1" x14ac:dyDescent="0.35">
      <c r="A299" s="53"/>
      <c r="E299" s="5"/>
    </row>
    <row r="300" spans="1:5" s="9" customFormat="1" ht="22.5" customHeight="1" x14ac:dyDescent="0.35">
      <c r="A300" s="53"/>
      <c r="E300" s="5"/>
    </row>
    <row r="301" spans="1:5" s="9" customFormat="1" ht="22.5" customHeight="1" x14ac:dyDescent="0.35">
      <c r="A301" s="53"/>
      <c r="E301" s="5"/>
    </row>
    <row r="302" spans="1:5" s="9" customFormat="1" ht="22.5" customHeight="1" x14ac:dyDescent="0.35">
      <c r="A302" s="53"/>
      <c r="E302" s="5"/>
    </row>
    <row r="303" spans="1:5" s="9" customFormat="1" ht="22.5" customHeight="1" x14ac:dyDescent="0.35">
      <c r="A303" s="53"/>
      <c r="E303" s="5"/>
    </row>
    <row r="304" spans="1:5" s="9" customFormat="1" ht="22.5" customHeight="1" x14ac:dyDescent="0.35">
      <c r="A304" s="53"/>
      <c r="E304" s="5"/>
    </row>
    <row r="305" spans="1:5" s="9" customFormat="1" ht="22.5" customHeight="1" x14ac:dyDescent="0.35">
      <c r="A305" s="53"/>
      <c r="E305" s="5"/>
    </row>
    <row r="306" spans="1:5" s="9" customFormat="1" ht="22.5" customHeight="1" x14ac:dyDescent="0.35">
      <c r="A306" s="53"/>
      <c r="E306" s="5"/>
    </row>
    <row r="307" spans="1:5" s="9" customFormat="1" ht="22.5" customHeight="1" x14ac:dyDescent="0.35">
      <c r="A307" s="53"/>
      <c r="E307" s="5"/>
    </row>
    <row r="308" spans="1:5" s="9" customFormat="1" ht="22.5" customHeight="1" x14ac:dyDescent="0.35">
      <c r="A308" s="53"/>
      <c r="E308" s="5"/>
    </row>
    <row r="309" spans="1:5" s="9" customFormat="1" ht="22.5" customHeight="1" x14ac:dyDescent="0.35">
      <c r="A309" s="53"/>
      <c r="E309" s="5"/>
    </row>
    <row r="310" spans="1:5" s="9" customFormat="1" ht="22.5" customHeight="1" x14ac:dyDescent="0.35">
      <c r="A310" s="53"/>
      <c r="E310" s="5"/>
    </row>
    <row r="311" spans="1:5" s="9" customFormat="1" ht="22.5" customHeight="1" x14ac:dyDescent="0.35">
      <c r="A311" s="53"/>
      <c r="E311" s="5"/>
    </row>
    <row r="312" spans="1:5" s="9" customFormat="1" ht="22.5" customHeight="1" x14ac:dyDescent="0.35">
      <c r="A312" s="53"/>
      <c r="E312" s="5"/>
    </row>
    <row r="313" spans="1:5" s="9" customFormat="1" ht="22.5" customHeight="1" x14ac:dyDescent="0.35">
      <c r="A313" s="53"/>
      <c r="E313" s="5"/>
    </row>
    <row r="314" spans="1:5" s="9" customFormat="1" ht="22.5" customHeight="1" x14ac:dyDescent="0.35">
      <c r="A314" s="53"/>
      <c r="E314" s="5"/>
    </row>
    <row r="315" spans="1:5" s="9" customFormat="1" ht="22.5" customHeight="1" x14ac:dyDescent="0.35">
      <c r="A315" s="53"/>
      <c r="E315" s="5"/>
    </row>
    <row r="316" spans="1:5" s="9" customFormat="1" ht="22.5" customHeight="1" x14ac:dyDescent="0.35">
      <c r="A316" s="53"/>
      <c r="E316" s="5"/>
    </row>
    <row r="317" spans="1:5" s="9" customFormat="1" ht="22.5" customHeight="1" x14ac:dyDescent="0.35">
      <c r="A317" s="53"/>
      <c r="E317" s="5"/>
    </row>
    <row r="318" spans="1:5" s="9" customFormat="1" ht="22.5" customHeight="1" x14ac:dyDescent="0.35">
      <c r="A318" s="53"/>
      <c r="E318" s="5"/>
    </row>
    <row r="319" spans="1:5" s="9" customFormat="1" ht="22.5" customHeight="1" x14ac:dyDescent="0.35">
      <c r="A319" s="53"/>
      <c r="E319" s="5"/>
    </row>
    <row r="320" spans="1:5" s="9" customFormat="1" ht="22.5" customHeight="1" x14ac:dyDescent="0.35">
      <c r="A320" s="53"/>
      <c r="E320" s="5"/>
    </row>
    <row r="321" spans="1:5" s="9" customFormat="1" ht="22.5" customHeight="1" x14ac:dyDescent="0.35">
      <c r="A321" s="53"/>
      <c r="E321" s="5"/>
    </row>
    <row r="322" spans="1:5" s="9" customFormat="1" ht="22.5" customHeight="1" x14ac:dyDescent="0.35">
      <c r="A322" s="53"/>
      <c r="E322" s="5"/>
    </row>
    <row r="323" spans="1:5" s="9" customFormat="1" ht="22.5" customHeight="1" x14ac:dyDescent="0.35">
      <c r="A323" s="53"/>
      <c r="E323" s="5"/>
    </row>
    <row r="324" spans="1:5" s="9" customFormat="1" ht="22.5" customHeight="1" x14ac:dyDescent="0.35">
      <c r="A324" s="53"/>
      <c r="E324" s="5"/>
    </row>
    <row r="325" spans="1:5" s="9" customFormat="1" ht="22.5" customHeight="1" x14ac:dyDescent="0.35">
      <c r="A325" s="53"/>
      <c r="E325" s="5"/>
    </row>
    <row r="326" spans="1:5" s="9" customFormat="1" ht="22.5" customHeight="1" x14ac:dyDescent="0.35">
      <c r="A326" s="53"/>
      <c r="E326" s="5"/>
    </row>
    <row r="327" spans="1:5" s="9" customFormat="1" ht="22.5" customHeight="1" x14ac:dyDescent="0.35">
      <c r="A327" s="53"/>
      <c r="E327" s="5"/>
    </row>
    <row r="328" spans="1:5" s="9" customFormat="1" ht="22.5" customHeight="1" x14ac:dyDescent="0.35">
      <c r="A328" s="53"/>
      <c r="E328" s="5"/>
    </row>
    <row r="329" spans="1:5" s="9" customFormat="1" ht="22.5" customHeight="1" x14ac:dyDescent="0.35">
      <c r="A329" s="53"/>
      <c r="E329" s="5"/>
    </row>
    <row r="330" spans="1:5" s="9" customFormat="1" ht="22.5" customHeight="1" x14ac:dyDescent="0.35">
      <c r="A330" s="53"/>
      <c r="E330" s="5"/>
    </row>
    <row r="331" spans="1:5" s="9" customFormat="1" ht="22.5" customHeight="1" x14ac:dyDescent="0.35">
      <c r="A331" s="53"/>
      <c r="E331" s="5"/>
    </row>
    <row r="332" spans="1:5" s="9" customFormat="1" ht="22.5" customHeight="1" x14ac:dyDescent="0.35">
      <c r="A332" s="53"/>
      <c r="E332" s="5"/>
    </row>
    <row r="333" spans="1:5" s="9" customFormat="1" ht="22.5" customHeight="1" x14ac:dyDescent="0.35">
      <c r="A333" s="53"/>
      <c r="E333" s="5"/>
    </row>
    <row r="334" spans="1:5" s="9" customFormat="1" ht="22.5" customHeight="1" x14ac:dyDescent="0.35">
      <c r="A334" s="53"/>
      <c r="E334" s="5"/>
    </row>
    <row r="335" spans="1:5" s="9" customFormat="1" ht="22.5" customHeight="1" x14ac:dyDescent="0.35">
      <c r="A335" s="53"/>
      <c r="E335" s="5"/>
    </row>
    <row r="336" spans="1:5" s="9" customFormat="1" ht="22.5" customHeight="1" x14ac:dyDescent="0.35">
      <c r="A336" s="53"/>
      <c r="E336" s="5"/>
    </row>
    <row r="337" spans="1:5" s="9" customFormat="1" ht="22.5" customHeight="1" x14ac:dyDescent="0.35">
      <c r="A337" s="53"/>
      <c r="E337" s="5"/>
    </row>
    <row r="338" spans="1:5" s="9" customFormat="1" ht="22.5" customHeight="1" x14ac:dyDescent="0.35">
      <c r="A338" s="53"/>
      <c r="E338" s="5"/>
    </row>
    <row r="339" spans="1:5" s="9" customFormat="1" ht="22.5" customHeight="1" x14ac:dyDescent="0.35">
      <c r="A339" s="53"/>
      <c r="E339" s="5"/>
    </row>
    <row r="340" spans="1:5" s="9" customFormat="1" ht="22.5" customHeight="1" x14ac:dyDescent="0.35">
      <c r="A340" s="53"/>
      <c r="E340" s="5"/>
    </row>
    <row r="341" spans="1:5" s="9" customFormat="1" ht="22.5" customHeight="1" x14ac:dyDescent="0.35">
      <c r="A341" s="53"/>
      <c r="E341" s="5"/>
    </row>
    <row r="342" spans="1:5" s="9" customFormat="1" ht="22.5" customHeight="1" x14ac:dyDescent="0.35">
      <c r="A342" s="53"/>
      <c r="E342" s="5"/>
    </row>
    <row r="343" spans="1:5" s="9" customFormat="1" ht="22.5" customHeight="1" x14ac:dyDescent="0.35">
      <c r="A343" s="53"/>
      <c r="E343" s="5"/>
    </row>
    <row r="344" spans="1:5" s="9" customFormat="1" ht="22.5" customHeight="1" x14ac:dyDescent="0.35">
      <c r="A344" s="53"/>
      <c r="E344" s="5"/>
    </row>
    <row r="345" spans="1:5" s="9" customFormat="1" ht="22.5" customHeight="1" x14ac:dyDescent="0.35">
      <c r="A345" s="53"/>
      <c r="E345" s="5"/>
    </row>
    <row r="346" spans="1:5" s="9" customFormat="1" ht="22.5" customHeight="1" x14ac:dyDescent="0.35">
      <c r="A346" s="53"/>
      <c r="E346" s="5"/>
    </row>
    <row r="347" spans="1:5" s="9" customFormat="1" ht="22.5" customHeight="1" x14ac:dyDescent="0.35">
      <c r="A347" s="53"/>
      <c r="E347" s="5"/>
    </row>
    <row r="348" spans="1:5" s="9" customFormat="1" ht="22.5" customHeight="1" x14ac:dyDescent="0.35">
      <c r="A348" s="53"/>
      <c r="E348" s="5"/>
    </row>
    <row r="349" spans="1:5" s="9" customFormat="1" ht="22.5" customHeight="1" x14ac:dyDescent="0.35">
      <c r="A349" s="53"/>
      <c r="E349" s="5"/>
    </row>
    <row r="350" spans="1:5" s="9" customFormat="1" ht="22.5" customHeight="1" x14ac:dyDescent="0.35">
      <c r="A350" s="53"/>
      <c r="E350" s="5"/>
    </row>
    <row r="351" spans="1:5" s="9" customFormat="1" ht="22.5" customHeight="1" x14ac:dyDescent="0.35">
      <c r="A351" s="53"/>
      <c r="E351" s="5"/>
    </row>
    <row r="352" spans="1:5" s="9" customFormat="1" ht="22.5" customHeight="1" x14ac:dyDescent="0.35">
      <c r="A352" s="53"/>
      <c r="E352" s="5"/>
    </row>
    <row r="353" spans="1:5" s="9" customFormat="1" ht="22.5" customHeight="1" x14ac:dyDescent="0.35">
      <c r="A353" s="53"/>
      <c r="E353" s="5"/>
    </row>
    <row r="354" spans="1:5" s="9" customFormat="1" ht="22.5" customHeight="1" x14ac:dyDescent="0.35">
      <c r="A354" s="53"/>
      <c r="E354" s="5"/>
    </row>
    <row r="355" spans="1:5" s="9" customFormat="1" ht="22.5" customHeight="1" x14ac:dyDescent="0.35">
      <c r="A355" s="53"/>
      <c r="E355" s="5"/>
    </row>
    <row r="356" spans="1:5" s="9" customFormat="1" ht="22.5" customHeight="1" x14ac:dyDescent="0.35">
      <c r="A356" s="53"/>
      <c r="E356" s="5"/>
    </row>
    <row r="357" spans="1:5" s="9" customFormat="1" ht="22.5" customHeight="1" x14ac:dyDescent="0.35">
      <c r="A357" s="53"/>
      <c r="E357" s="5"/>
    </row>
    <row r="358" spans="1:5" s="9" customFormat="1" ht="22.5" customHeight="1" x14ac:dyDescent="0.35">
      <c r="A358" s="53"/>
      <c r="E358" s="5"/>
    </row>
    <row r="359" spans="1:5" s="9" customFormat="1" ht="22.5" customHeight="1" x14ac:dyDescent="0.35">
      <c r="A359" s="53"/>
      <c r="E359" s="5"/>
    </row>
    <row r="360" spans="1:5" s="9" customFormat="1" ht="22.5" customHeight="1" x14ac:dyDescent="0.35">
      <c r="A360" s="53"/>
      <c r="E360" s="5"/>
    </row>
    <row r="361" spans="1:5" s="9" customFormat="1" ht="22.5" customHeight="1" x14ac:dyDescent="0.35">
      <c r="A361" s="53"/>
      <c r="E361" s="5"/>
    </row>
    <row r="362" spans="1:5" s="9" customFormat="1" ht="22.5" customHeight="1" x14ac:dyDescent="0.35">
      <c r="A362" s="53"/>
      <c r="E362" s="5"/>
    </row>
    <row r="363" spans="1:5" s="9" customFormat="1" ht="22.5" customHeight="1" x14ac:dyDescent="0.35">
      <c r="A363" s="53"/>
      <c r="E363" s="5"/>
    </row>
    <row r="364" spans="1:5" s="9" customFormat="1" ht="22.5" customHeight="1" x14ac:dyDescent="0.35">
      <c r="A364" s="53"/>
      <c r="E364" s="5"/>
    </row>
    <row r="365" spans="1:5" s="9" customFormat="1" ht="22.5" customHeight="1" x14ac:dyDescent="0.35">
      <c r="A365" s="53"/>
      <c r="E365" s="5"/>
    </row>
    <row r="366" spans="1:5" s="9" customFormat="1" ht="22.5" customHeight="1" x14ac:dyDescent="0.35">
      <c r="A366" s="53"/>
      <c r="E366" s="5"/>
    </row>
    <row r="367" spans="1:5" s="9" customFormat="1" ht="22.5" customHeight="1" x14ac:dyDescent="0.35">
      <c r="A367" s="53"/>
      <c r="E367" s="5"/>
    </row>
    <row r="368" spans="1:5" s="9" customFormat="1" ht="22.5" customHeight="1" x14ac:dyDescent="0.35">
      <c r="A368" s="53"/>
      <c r="E368" s="5"/>
    </row>
    <row r="369" spans="1:5" s="9" customFormat="1" ht="22.5" customHeight="1" x14ac:dyDescent="0.35">
      <c r="A369" s="53"/>
      <c r="E369" s="5"/>
    </row>
    <row r="370" spans="1:5" s="9" customFormat="1" ht="22.5" customHeight="1" x14ac:dyDescent="0.35">
      <c r="A370" s="53"/>
      <c r="E370" s="5"/>
    </row>
    <row r="371" spans="1:5" s="9" customFormat="1" ht="22.5" customHeight="1" x14ac:dyDescent="0.35">
      <c r="A371" s="53"/>
      <c r="E371" s="5"/>
    </row>
    <row r="372" spans="1:5" s="9" customFormat="1" ht="22.5" customHeight="1" x14ac:dyDescent="0.35">
      <c r="A372" s="53"/>
      <c r="E372" s="5"/>
    </row>
    <row r="373" spans="1:5" s="9" customFormat="1" ht="22.5" customHeight="1" x14ac:dyDescent="0.35">
      <c r="A373" s="53"/>
      <c r="E373" s="5"/>
    </row>
    <row r="374" spans="1:5" s="9" customFormat="1" ht="22.5" customHeight="1" x14ac:dyDescent="0.35">
      <c r="A374" s="53"/>
      <c r="E374" s="5"/>
    </row>
    <row r="375" spans="1:5" s="9" customFormat="1" ht="22.5" customHeight="1" x14ac:dyDescent="0.35">
      <c r="A375" s="53"/>
      <c r="E375" s="5"/>
    </row>
    <row r="376" spans="1:5" s="9" customFormat="1" ht="22.5" customHeight="1" x14ac:dyDescent="0.35">
      <c r="A376" s="53"/>
      <c r="E376" s="5"/>
    </row>
    <row r="377" spans="1:5" s="9" customFormat="1" ht="22.5" customHeight="1" x14ac:dyDescent="0.35">
      <c r="A377" s="53"/>
      <c r="E377" s="5"/>
    </row>
    <row r="378" spans="1:5" s="9" customFormat="1" ht="22.5" customHeight="1" x14ac:dyDescent="0.35">
      <c r="A378" s="53"/>
      <c r="E378" s="5"/>
    </row>
    <row r="379" spans="1:5" s="9" customFormat="1" ht="22.5" customHeight="1" x14ac:dyDescent="0.35">
      <c r="A379" s="53"/>
      <c r="E379" s="5"/>
    </row>
    <row r="380" spans="1:5" s="9" customFormat="1" ht="22.5" customHeight="1" x14ac:dyDescent="0.35">
      <c r="A380" s="53"/>
      <c r="E380" s="5"/>
    </row>
    <row r="381" spans="1:5" s="9" customFormat="1" ht="22.5" customHeight="1" x14ac:dyDescent="0.35">
      <c r="A381" s="53"/>
      <c r="E381" s="5"/>
    </row>
    <row r="382" spans="1:5" s="9" customFormat="1" ht="22.5" customHeight="1" x14ac:dyDescent="0.35">
      <c r="A382" s="53"/>
      <c r="E382" s="5"/>
    </row>
    <row r="383" spans="1:5" s="9" customFormat="1" ht="22.5" customHeight="1" x14ac:dyDescent="0.35">
      <c r="A383" s="53"/>
      <c r="E383" s="5"/>
    </row>
    <row r="384" spans="1:5" s="9" customFormat="1" ht="22.5" customHeight="1" x14ac:dyDescent="0.35">
      <c r="A384" s="53"/>
      <c r="E384" s="5"/>
    </row>
    <row r="385" spans="1:5" s="9" customFormat="1" ht="22.5" customHeight="1" x14ac:dyDescent="0.35">
      <c r="A385" s="53"/>
      <c r="E385" s="5"/>
    </row>
    <row r="386" spans="1:5" s="9" customFormat="1" ht="22.5" customHeight="1" x14ac:dyDescent="0.35">
      <c r="A386" s="53"/>
      <c r="E386" s="5"/>
    </row>
    <row r="387" spans="1:5" s="9" customFormat="1" ht="22.5" customHeight="1" x14ac:dyDescent="0.35">
      <c r="A387" s="53"/>
      <c r="E387" s="5"/>
    </row>
    <row r="388" spans="1:5" s="9" customFormat="1" ht="22.5" customHeight="1" x14ac:dyDescent="0.35">
      <c r="A388" s="53"/>
      <c r="E388" s="5"/>
    </row>
    <row r="389" spans="1:5" s="9" customFormat="1" ht="22.5" customHeight="1" x14ac:dyDescent="0.35">
      <c r="A389" s="53"/>
      <c r="E389" s="5"/>
    </row>
    <row r="390" spans="1:5" s="9" customFormat="1" ht="22.5" customHeight="1" x14ac:dyDescent="0.35">
      <c r="A390" s="53"/>
      <c r="E390" s="5"/>
    </row>
    <row r="391" spans="1:5" s="9" customFormat="1" ht="22.5" customHeight="1" x14ac:dyDescent="0.35">
      <c r="A391" s="53"/>
      <c r="E391" s="5"/>
    </row>
    <row r="392" spans="1:5" s="9" customFormat="1" ht="22.5" customHeight="1" x14ac:dyDescent="0.35">
      <c r="A392" s="53"/>
      <c r="E392" s="5"/>
    </row>
    <row r="393" spans="1:5" s="9" customFormat="1" ht="22.5" customHeight="1" x14ac:dyDescent="0.35">
      <c r="A393" s="53"/>
      <c r="E393" s="5"/>
    </row>
    <row r="394" spans="1:5" s="9" customFormat="1" ht="22.5" customHeight="1" x14ac:dyDescent="0.35">
      <c r="A394" s="53"/>
      <c r="E394" s="5"/>
    </row>
    <row r="395" spans="1:5" s="9" customFormat="1" ht="22.5" customHeight="1" x14ac:dyDescent="0.35">
      <c r="A395" s="53"/>
      <c r="E395" s="5"/>
    </row>
    <row r="396" spans="1:5" s="9" customFormat="1" ht="22.5" customHeight="1" x14ac:dyDescent="0.35">
      <c r="A396" s="53"/>
      <c r="E396" s="5"/>
    </row>
    <row r="397" spans="1:5" s="9" customFormat="1" ht="22.5" customHeight="1" x14ac:dyDescent="0.35">
      <c r="A397" s="53"/>
      <c r="E397" s="5"/>
    </row>
    <row r="398" spans="1:5" s="9" customFormat="1" ht="22.5" customHeight="1" x14ac:dyDescent="0.35">
      <c r="A398" s="53"/>
      <c r="E398" s="5"/>
    </row>
    <row r="399" spans="1:5" s="9" customFormat="1" ht="22.5" customHeight="1" x14ac:dyDescent="0.35">
      <c r="A399" s="53"/>
      <c r="E399" s="5"/>
    </row>
    <row r="400" spans="1:5" s="9" customFormat="1" ht="22.5" customHeight="1" x14ac:dyDescent="0.35">
      <c r="A400" s="53"/>
      <c r="E400" s="5"/>
    </row>
    <row r="401" spans="1:5" s="9" customFormat="1" ht="22.5" customHeight="1" x14ac:dyDescent="0.35">
      <c r="A401" s="53"/>
      <c r="E401" s="5"/>
    </row>
    <row r="402" spans="1:5" s="9" customFormat="1" ht="22.5" customHeight="1" x14ac:dyDescent="0.35">
      <c r="A402" s="53"/>
      <c r="E402" s="5"/>
    </row>
    <row r="403" spans="1:5" s="9" customFormat="1" ht="22.5" customHeight="1" x14ac:dyDescent="0.35">
      <c r="A403" s="53"/>
      <c r="E403" s="5"/>
    </row>
    <row r="404" spans="1:5" s="9" customFormat="1" ht="22.5" customHeight="1" x14ac:dyDescent="0.35">
      <c r="A404" s="53"/>
      <c r="E404" s="5"/>
    </row>
    <row r="405" spans="1:5" s="9" customFormat="1" ht="22.5" customHeight="1" x14ac:dyDescent="0.35">
      <c r="A405" s="53"/>
      <c r="E405" s="5"/>
    </row>
    <row r="406" spans="1:5" s="9" customFormat="1" ht="22.5" customHeight="1" x14ac:dyDescent="0.35">
      <c r="A406" s="53"/>
      <c r="E406" s="5"/>
    </row>
    <row r="407" spans="1:5" s="9" customFormat="1" ht="22.5" customHeight="1" x14ac:dyDescent="0.35">
      <c r="A407" s="53"/>
      <c r="E407" s="5"/>
    </row>
    <row r="408" spans="1:5" s="9" customFormat="1" ht="22.5" customHeight="1" x14ac:dyDescent="0.35">
      <c r="A408" s="53"/>
      <c r="E408" s="5"/>
    </row>
    <row r="409" spans="1:5" s="9" customFormat="1" ht="22.5" customHeight="1" x14ac:dyDescent="0.35">
      <c r="A409" s="53"/>
      <c r="E409" s="5"/>
    </row>
    <row r="410" spans="1:5" s="9" customFormat="1" ht="22.5" customHeight="1" x14ac:dyDescent="0.35">
      <c r="A410" s="53"/>
      <c r="E410" s="5"/>
    </row>
    <row r="411" spans="1:5" s="9" customFormat="1" ht="22.5" customHeight="1" x14ac:dyDescent="0.35">
      <c r="A411" s="53"/>
      <c r="E411" s="5"/>
    </row>
    <row r="412" spans="1:5" s="9" customFormat="1" ht="22.5" customHeight="1" x14ac:dyDescent="0.35">
      <c r="A412" s="53"/>
      <c r="E412" s="5"/>
    </row>
    <row r="413" spans="1:5" s="9" customFormat="1" ht="22.5" customHeight="1" x14ac:dyDescent="0.35">
      <c r="A413" s="53"/>
      <c r="E413" s="5"/>
    </row>
    <row r="414" spans="1:5" s="9" customFormat="1" ht="22.5" customHeight="1" x14ac:dyDescent="0.35">
      <c r="A414" s="53"/>
      <c r="E414" s="5"/>
    </row>
    <row r="415" spans="1:5" s="9" customFormat="1" ht="22.5" customHeight="1" x14ac:dyDescent="0.35">
      <c r="A415" s="53"/>
      <c r="E415" s="5"/>
    </row>
    <row r="416" spans="1:5" s="9" customFormat="1" ht="22.5" customHeight="1" x14ac:dyDescent="0.35">
      <c r="A416" s="53"/>
      <c r="E416" s="5"/>
    </row>
    <row r="417" spans="1:5" s="9" customFormat="1" ht="22.5" customHeight="1" x14ac:dyDescent="0.35">
      <c r="A417" s="53"/>
      <c r="E417" s="5"/>
    </row>
    <row r="418" spans="1:5" s="9" customFormat="1" ht="22.5" customHeight="1" x14ac:dyDescent="0.35">
      <c r="A418" s="53"/>
      <c r="E418" s="5"/>
    </row>
  </sheetData>
  <mergeCells count="2">
    <mergeCell ref="B1:I1"/>
    <mergeCell ref="B2:I2"/>
  </mergeCells>
  <phoneticPr fontId="9" type="noConversion"/>
  <printOptions horizontalCentered="1"/>
  <pageMargins left="0.19685039370078741" right="0.19685039370078741" top="0.39370078740157483" bottom="0.19685039370078741" header="0.19685039370078741" footer="0.19685039370078741"/>
  <pageSetup paperSize="9" scale="83" orientation="portrait" r:id="rId1"/>
  <headerFooter alignWithMargins="0"/>
  <rowBreaks count="3" manualBreakCount="3">
    <brk id="43" max="9" man="1"/>
    <brk id="97" max="9" man="1"/>
    <brk id="176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8208" r:id="rId4">
          <objectPr defaultSize="0" autoPict="0" r:id="rId5">
            <anchor moveWithCells="1" sizeWithCells="1">
              <from>
                <xdr:col>4</xdr:col>
                <xdr:colOff>247650</xdr:colOff>
                <xdr:row>54</xdr:row>
                <xdr:rowOff>38100</xdr:rowOff>
              </from>
              <to>
                <xdr:col>9</xdr:col>
                <xdr:colOff>577850</xdr:colOff>
                <xdr:row>64</xdr:row>
                <xdr:rowOff>254000</xdr:rowOff>
              </to>
            </anchor>
          </objectPr>
        </oleObject>
      </mc:Choice>
      <mc:Fallback>
        <oleObject progId="Word.Picture.8" shapeId="820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6EDF8C2A7CC42A8477BE30542C033" ma:contentTypeVersion="16" ma:contentTypeDescription="Create a new document." ma:contentTypeScope="" ma:versionID="6d4f9c059bbd867d520ef3443db399bc">
  <xsd:schema xmlns:xsd="http://www.w3.org/2001/XMLSchema" xmlns:xs="http://www.w3.org/2001/XMLSchema" xmlns:p="http://schemas.microsoft.com/office/2006/metadata/properties" xmlns:ns2="6aded308-e663-4585-b743-cc2b59b0b43c" xmlns:ns3="3ca6a1a4-9186-4740-827a-b28d70e762c9" targetNamespace="http://schemas.microsoft.com/office/2006/metadata/properties" ma:root="true" ma:fieldsID="fbe33705f3f0ab6177df7765ea802ad0" ns2:_="" ns3:_="">
    <xsd:import namespace="6aded308-e663-4585-b743-cc2b59b0b43c"/>
    <xsd:import namespace="3ca6a1a4-9186-4740-827a-b28d70e7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Complete_x002d_Davidsignatur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d308-e663-4585-b743-cc2b59b0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eb3ec80-b493-4abe-9e56-dc1c5e8cd9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omplete_x002d_Davidsignature" ma:index="22" nillable="true" ma:displayName="Complete- David signature" ma:default="0" ma:format="Dropdown" ma:internalName="Complete_x002d_Davidsignature">
      <xsd:simpleType>
        <xsd:restriction base="dms:Boolea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6a1a4-9186-4740-827a-b28d70e762c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a7e806-9178-4085-9ff7-785b816a5786}" ma:internalName="TaxCatchAll" ma:showField="CatchAllData" ma:web="3ca6a1a4-9186-4740-827a-b28d70e762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ded308-e663-4585-b743-cc2b59b0b43c">
      <Terms xmlns="http://schemas.microsoft.com/office/infopath/2007/PartnerControls"/>
    </lcf76f155ced4ddcb4097134ff3c332f>
    <Complete_x002d_Davidsignature xmlns="6aded308-e663-4585-b743-cc2b59b0b43c">false</Complete_x002d_Davidsignature>
    <TaxCatchAll xmlns="3ca6a1a4-9186-4740-827a-b28d70e762c9"/>
  </documentManagement>
</p:properties>
</file>

<file path=customXml/itemProps1.xml><?xml version="1.0" encoding="utf-8"?>
<ds:datastoreItem xmlns:ds="http://schemas.openxmlformats.org/officeDocument/2006/customXml" ds:itemID="{05C25408-EB81-4955-A67E-75D0FE743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ed308-e663-4585-b743-cc2b59b0b43c"/>
    <ds:schemaRef ds:uri="3ca6a1a4-9186-4740-827a-b28d70e7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040EB4-3304-47B3-BAD6-DC6ED76AB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41B28-7508-4437-BDB4-479DF25FAAC5}">
  <ds:schemaRefs>
    <ds:schemaRef ds:uri="http://www.w3.org/XML/1998/namespace"/>
    <ds:schemaRef ds:uri="3ca6a1a4-9186-4740-827a-b28d70e762c9"/>
    <ds:schemaRef ds:uri="http://purl.org/dc/dcmitype/"/>
    <ds:schemaRef ds:uri="6aded308-e663-4585-b743-cc2b59b0b43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FIN-201</vt:lpstr>
      <vt:lpstr>'FIN-201'!Print_Area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Muoniovaara</dc:creator>
  <cp:lastModifiedBy>Antonio Saporito</cp:lastModifiedBy>
  <cp:lastPrinted>2022-12-18T08:25:09Z</cp:lastPrinted>
  <dcterms:created xsi:type="dcterms:W3CDTF">2002-05-24T20:24:03Z</dcterms:created>
  <dcterms:modified xsi:type="dcterms:W3CDTF">2024-02-15T11:15:08Z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0x0101009766EDF8C2A7CC42A8477BE30542C033</vt:lpwstr>
  </property>
</Properties>
</file>